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Найденные\"/>
    </mc:Choice>
  </mc:AlternateContent>
  <bookViews>
    <workbookView xWindow="-120" yWindow="0" windowWidth="20730" windowHeight="11640"/>
  </bookViews>
  <sheets>
    <sheet name="МКД" sheetId="1" r:id="rId1"/>
    <sheet name="ТР 2021" sheetId="2" r:id="rId2"/>
  </sheets>
  <externalReferences>
    <externalReference r:id="rId3"/>
  </externalReferences>
  <definedNames>
    <definedName name="_xlnm._FilterDatabase" localSheetId="0" hidden="1">МКД!$A$19:$G$44</definedName>
    <definedName name="_xlnm.Print_Area" localSheetId="0">МКД!$A$1:$G$44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2" l="1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J2" i="2" s="1"/>
  <c r="G4" i="2"/>
  <c r="G3" i="2"/>
  <c r="F30" i="1" l="1"/>
  <c r="D42" i="1" l="1"/>
  <c r="C42" i="1"/>
  <c r="D40" i="1"/>
  <c r="C40" i="1"/>
  <c r="D33" i="1"/>
  <c r="C33" i="1"/>
  <c r="D30" i="1"/>
  <c r="C30" i="1"/>
  <c r="C26" i="1"/>
  <c r="D20" i="1"/>
  <c r="C20" i="1"/>
  <c r="D14" i="1"/>
  <c r="C14" i="1"/>
  <c r="D13" i="1"/>
  <c r="C13" i="1"/>
  <c r="D12" i="1"/>
  <c r="C12" i="1"/>
  <c r="D11" i="1"/>
  <c r="C11" i="1"/>
  <c r="B44" i="1"/>
  <c r="C44" i="1" l="1"/>
  <c r="E40" i="1" l="1"/>
  <c r="F42" i="1" l="1"/>
  <c r="F33" i="1"/>
  <c r="F26" i="1"/>
  <c r="F14" i="1"/>
  <c r="F13" i="1"/>
  <c r="F12" i="1"/>
  <c r="F11" i="1"/>
  <c r="F20" i="1" l="1"/>
  <c r="F15" i="1" l="1"/>
  <c r="D44" i="1"/>
  <c r="E20" i="1" l="1"/>
  <c r="E11" i="1"/>
  <c r="C15" i="1" l="1"/>
  <c r="C5" i="1" s="1"/>
  <c r="D15" i="1"/>
  <c r="D5" i="1" s="1"/>
  <c r="E30" i="1"/>
  <c r="E26" i="1" l="1"/>
  <c r="E33" i="1"/>
  <c r="E42" i="1"/>
  <c r="E12" i="1"/>
  <c r="E13" i="1"/>
  <c r="E14" i="1"/>
  <c r="E44" i="1" l="1"/>
  <c r="E15" i="1"/>
  <c r="E5" i="1" l="1"/>
  <c r="H43" i="1"/>
  <c r="H30" i="1"/>
  <c r="B15" i="1"/>
  <c r="B5" i="1" s="1"/>
  <c r="H26" i="1" l="1"/>
  <c r="H20" i="1"/>
  <c r="H33" i="1"/>
  <c r="F44" i="1"/>
  <c r="F5" i="1" l="1"/>
</calcChain>
</file>

<file path=xl/sharedStrings.xml><?xml version="1.0" encoding="utf-8"?>
<sst xmlns="http://schemas.openxmlformats.org/spreadsheetml/2006/main" count="283" uniqueCount="180">
  <si>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</si>
  <si>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</si>
  <si>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</si>
  <si>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</si>
  <si>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</si>
  <si>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</si>
  <si>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</si>
  <si>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</si>
  <si>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</si>
  <si>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</si>
  <si>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</si>
  <si>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</si>
  <si>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</si>
  <si>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</si>
  <si>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</si>
  <si>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</si>
  <si>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</si>
  <si>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</si>
  <si>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</si>
  <si>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</si>
  <si>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</si>
  <si>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</si>
  <si>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</si>
  <si>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</si>
  <si>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Задолженность собственников на 01.01.2021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</si>
  <si>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</si>
  <si>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</si>
  <si>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</si>
  <si>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</si>
  <si>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</si>
  <si>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</si>
  <si>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</si>
  <si>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</si>
  <si>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</si>
  <si>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</si>
  <si>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</si>
  <si>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</si>
  <si>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№</t>
  </si>
  <si>
    <t>Отчет УК "Энергия" по исполнению договора управления МКД  Пражская,11  за период 01.01.2021 - 31.12.2021г.</t>
  </si>
  <si>
    <t>Задолженность собственников на 01.01.2022</t>
  </si>
  <si>
    <t>Обращение с ТКО</t>
  </si>
  <si>
    <t>Превышение ОДПУ по воде и водоотведению</t>
  </si>
  <si>
    <t>Превышение ОДПУ по электроэнергии</t>
  </si>
  <si>
    <t>Пражская д.11  2021</t>
  </si>
  <si>
    <t>Виды работ</t>
  </si>
  <si>
    <t>Единица измерения</t>
  </si>
  <si>
    <t>Затраченые материалы</t>
  </si>
  <si>
    <t>Стоимость в руб. за единицу</t>
  </si>
  <si>
    <t xml:space="preserve">Объем </t>
  </si>
  <si>
    <t>Общая стоимость в руб.</t>
  </si>
  <si>
    <t>Итого:</t>
  </si>
  <si>
    <t xml:space="preserve">Установка, замена дверного доводчика </t>
  </si>
  <si>
    <t>шт</t>
  </si>
  <si>
    <t>Дверной доводчик</t>
  </si>
  <si>
    <t xml:space="preserve">Замена дверного армированного стекла </t>
  </si>
  <si>
    <t>Стекло армированное дверное</t>
  </si>
  <si>
    <t xml:space="preserve">Высотные рабты. Деффектовка и гермитезация кровли лоджий. </t>
  </si>
  <si>
    <t>шт.</t>
  </si>
  <si>
    <t>Герметик TYTAN PU 25.</t>
  </si>
  <si>
    <t>Работы по гермитезации кровли. Герметизация швов у фановых труб, вентиляционных шахт.</t>
  </si>
  <si>
    <t>м. пог.</t>
  </si>
  <si>
    <t>Гидроизоляционная мастика.</t>
  </si>
  <si>
    <t>Установка, замена дверной нажимной ручки</t>
  </si>
  <si>
    <t>Ручка на планке нажимная  Avers HP-72.1303-bl, ручка-кнопка AL "K" черная.</t>
  </si>
  <si>
    <t xml:space="preserve">Штукатурка и окраска фасадных стен входных групп на 1 этажах. </t>
  </si>
  <si>
    <t>м. кв</t>
  </si>
  <si>
    <t>Штукатурка Rotband, краска, кисточки, валики.</t>
  </si>
  <si>
    <t>Зачистка от ржавчины и окраска уличных входных дверей.</t>
  </si>
  <si>
    <t>м. кв.</t>
  </si>
  <si>
    <t xml:space="preserve">Грунт эмаль по ржавчине, кисточки, валики, крщётки. </t>
  </si>
  <si>
    <t>Замена, установка новых табло "ВЫХОД" КОП-25 (ЗИП)</t>
  </si>
  <si>
    <t>Табло "ВЫХОД" КОП-25 (ЗИП)</t>
  </si>
  <si>
    <t>Установка кнопки "Пуск пожаротушения"</t>
  </si>
  <si>
    <t>Кнопка "Пуск пожаротушения" ЭДУ-3М, кабель каналы.</t>
  </si>
  <si>
    <t>Замена стартёров в люминисцентных светрльниках.</t>
  </si>
  <si>
    <t>Стартёры для люминисцентных ламп.</t>
  </si>
  <si>
    <t>Замена люминисцентных ламп</t>
  </si>
  <si>
    <t>Люминисцентная ламп "OSRAM"</t>
  </si>
  <si>
    <t>Установка светильника "IEK"</t>
  </si>
  <si>
    <t>Cветильника "IEK"</t>
  </si>
  <si>
    <t>Установка светильника "Эра"</t>
  </si>
  <si>
    <t xml:space="preserve">          Светильник "Эра"</t>
  </si>
  <si>
    <t xml:space="preserve">Утановка нового подоконника </t>
  </si>
  <si>
    <t>Шпатлёвка, клей, подоконник</t>
  </si>
  <si>
    <t xml:space="preserve">Ремонт, окраска, установка петель и навесного замка на дверцу поливочного люка </t>
  </si>
  <si>
    <t>Краска эмаль серая, петли, змок.</t>
  </si>
  <si>
    <t>Замена внутреннего дверного замка на двери выхода на кровлю.</t>
  </si>
  <si>
    <t>Целендрический механизм внутреннего замка</t>
  </si>
  <si>
    <t>Установка петель и замков на лифтовы щиты</t>
  </si>
  <si>
    <t>Петли, навесные замки.</t>
  </si>
  <si>
    <t>Ремонт детской кчели (установка новых реек).</t>
  </si>
  <si>
    <t>Деревянные рейки, краска эмаль.</t>
  </si>
  <si>
    <t>Установка новых уличных урн.</t>
  </si>
  <si>
    <t>Уличные урны (7 шт.), электроды, краска, кисточки.</t>
  </si>
  <si>
    <t>Ремонт лифтов и подъёмников.</t>
  </si>
  <si>
    <t xml:space="preserve">Башмак кабины 400 кг МЛЗ (3 шт.) , башмак кабины 1000 кг МЛЗ (3 шт.).   </t>
  </si>
  <si>
    <t>Установка лючков на навесы на подвальные приямки</t>
  </si>
  <si>
    <t xml:space="preserve">Прфнастил СВ 1.2*2,саморезы заборные с буром, труба профильная 50*30, труба профильная 40*20.   </t>
  </si>
  <si>
    <t xml:space="preserve">Замена плитки </t>
  </si>
  <si>
    <t xml:space="preserve">Восстановление петель и замков на лифтовых шкафах </t>
  </si>
  <si>
    <t>Петли,навесные замки</t>
  </si>
  <si>
    <t>Замена зеркала в грузовом лифте (парадная № 4)</t>
  </si>
  <si>
    <t>Установка противоскользящих аллюминиевых полосок</t>
  </si>
  <si>
    <t>м.п</t>
  </si>
  <si>
    <t>Замена информационных стендов в парадных  № 1,3</t>
  </si>
  <si>
    <t>Установка полусфер</t>
  </si>
  <si>
    <t>Замена трёхполюсного автоматического выключателя IEK C-100 (2 парадная 10 этаж)</t>
  </si>
  <si>
    <t>Замена крышных вентиляторов (средние)</t>
  </si>
  <si>
    <t>Замена крышных вентиляторов (малые)</t>
  </si>
  <si>
    <t>Замена крышных вентиляторов (большие)</t>
  </si>
  <si>
    <t>Штукатурка и окраска потолка</t>
  </si>
  <si>
    <t>м.кв.</t>
  </si>
  <si>
    <t>Установка плитки пола</t>
  </si>
  <si>
    <t>Установка крышек на распределительные коробки</t>
  </si>
  <si>
    <t>Пластиковые крышки</t>
  </si>
  <si>
    <t>Ремонт вентиляционной системы</t>
  </si>
  <si>
    <t xml:space="preserve">Замена большого вентилятора в вентиляционной шахте </t>
  </si>
  <si>
    <t>Ремонт и окраска урны.</t>
  </si>
  <si>
    <t>Жестяной лист, желтая краска.</t>
  </si>
  <si>
    <t>Установка пожарной кнопки</t>
  </si>
  <si>
    <t>Пожарная кнопка</t>
  </si>
  <si>
    <t xml:space="preserve">Замена двери в кабине пассажирского лифта 3 секции </t>
  </si>
  <si>
    <t>дверь кабины пассажирского лифта</t>
  </si>
  <si>
    <t>Установка системы видео наблюдения в 7 секции.</t>
  </si>
  <si>
    <t>Монтаж системы, 4 камеры, жесткий диск, видео регистратор, проводка</t>
  </si>
  <si>
    <t>Закраска вандальных рисунков на дверях МОП.</t>
  </si>
  <si>
    <t xml:space="preserve">Краска акриловая коричневая. </t>
  </si>
  <si>
    <t>Установка навесных замков на двери выходов тех. балконоы.</t>
  </si>
  <si>
    <t>Навесные замки, петли, саморезы.</t>
  </si>
  <si>
    <t xml:space="preserve">Штукатурка и окраска стен в помещении МОП (коридор, лифтовый холл, тамбур). 2 секция, 7 этаж. </t>
  </si>
  <si>
    <t>Штукатурка Rotband финишная, краска, кисточки, валики.</t>
  </si>
  <si>
    <t>Восстановительный ремонт уличных входных  лестниц.</t>
  </si>
  <si>
    <t>Керамогранит, клей для керамогранита,   евроцемент М500, плиткорез, резец для плиткореза.</t>
  </si>
  <si>
    <t xml:space="preserve">Аккумуляторные батареи CSB UPS 7.5A (3 шт.), Отводки дверей кабины МЛЗ (1 шт.), Контакты дверей МЛЗ,
Контакты дверей шахты,
Контакты дверей кабины, Автоматы однополюсные 2А
 </t>
  </si>
  <si>
    <t xml:space="preserve">Высотные работы. Деффектовка и гермитезация кровли лоджий. </t>
  </si>
  <si>
    <t>Работы по гермитезации кровли. Гермитезация швов у фановых труб, вентиляционных шахт.</t>
  </si>
  <si>
    <t>Установка новой уличной двери (3 секция, выход на пражскую.</t>
  </si>
  <si>
    <t>Металическая усиленная дверь</t>
  </si>
  <si>
    <t>Окраска скамеек</t>
  </si>
  <si>
    <t>Грунт-эмаль, кисточки.</t>
  </si>
  <si>
    <t>Замена автомата С-100</t>
  </si>
  <si>
    <t>Автомат С-100А</t>
  </si>
  <si>
    <t>Замена гофротрубы на подъёмнике</t>
  </si>
  <si>
    <t>м.пог.</t>
  </si>
  <si>
    <t>Гофротруба, крепления</t>
  </si>
  <si>
    <t>Установка новых металических заборов во дворе дома.</t>
  </si>
  <si>
    <t>Металический забор, электроды.</t>
  </si>
  <si>
    <t>Установка металических антипарковочных столбиков</t>
  </si>
  <si>
    <t>Антипарковочные столбики, анкера, свёрла, буры.</t>
  </si>
  <si>
    <t>Восстановление отмостки здания</t>
  </si>
  <si>
    <t>Устройство подстилающих слоёв, укладка асфальта (6м2), Устройство примыкний по переметру (55 м.пог.)</t>
  </si>
  <si>
    <t>Установка петель и навесного замка на дверь</t>
  </si>
  <si>
    <t>Петли, навесной замок.</t>
  </si>
  <si>
    <t>Окраска перилл на уличных лестницах</t>
  </si>
  <si>
    <t>Грунт-эмаль по металлу.</t>
  </si>
  <si>
    <t xml:space="preserve">Устранение отверстий, трещин и выбоин в стенах и на потолке </t>
  </si>
  <si>
    <t>Шпатлёвка, краска, кисточки, валики</t>
  </si>
  <si>
    <t>Закраска вандальных надписей на стенах</t>
  </si>
  <si>
    <t>Краска, кисточки, валик.</t>
  </si>
  <si>
    <t>Замена, установка керамогранита и плитки фриза.</t>
  </si>
  <si>
    <t>Керамогранит, плиточный клей</t>
  </si>
  <si>
    <t>Установка нового стеклопакета</t>
  </si>
  <si>
    <t>Стеклопакет, штапик,монтажная пена, доставка.</t>
  </si>
  <si>
    <t>Ремонт лифтов</t>
  </si>
  <si>
    <t>Плата ПУ-3, потолочный плафон.</t>
  </si>
  <si>
    <t>Ремонт и окраска люка поливочного выхода</t>
  </si>
  <si>
    <t>Капитальный ремонт напольного покрытия лифтового хлла 5 секции</t>
  </si>
  <si>
    <t xml:space="preserve">Керамогранит, плиточный клей, ЦПС, грунт, затирка, армированная решотка </t>
  </si>
  <si>
    <t>Ремонт системы домофонии.</t>
  </si>
  <si>
    <t>Автономный контроллер ZR5 (1 шт.), кабль слаботочный, кнопка выхода В21 (1 шт.), бесконтактный считыватель СР-Z-2 (1 шт.)</t>
  </si>
  <si>
    <t>Окраска двери</t>
  </si>
  <si>
    <t>Эмаль краска серая, кисточки, влик</t>
  </si>
  <si>
    <t>Установка ящика для сбора бумажного мусора</t>
  </si>
  <si>
    <t>Дюпель гвозди</t>
  </si>
  <si>
    <t>Заделка отверстий на стенах помещениях МОП</t>
  </si>
  <si>
    <t>Штукатурка Rotband финишная, краска  Aura Fasad Expo</t>
  </si>
  <si>
    <t>Установка антискользящего покрытия на уличных входных группах (8 секций)</t>
  </si>
  <si>
    <t>Рулонное покрытие KRAITEC Top Black, рейка прижимная, саморезы, дюпеля.</t>
  </si>
  <si>
    <t>Установка алюменевых антискользящих полосок на лестницы в 6 секции.</t>
  </si>
  <si>
    <t>Профиль алюменевый плоский ПП-01, 1800 мм, саморезы, дюпеля.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</si>
</sst>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0" fontId="3" fillId="0" borderId="50" xfId="2" applyFont="1" applyBorder="1" applyAlignment="1">
      <alignment horizontal="left" wrapText="1"/>
    </xf>
    <xf numFmtId="4" fontId="3" fillId="2" borderId="27" xfId="2" applyNumberFormat="1" applyFont="1" applyFill="1" applyBorder="1" applyAlignment="1">
      <alignment horizontal="right"/>
    </xf>
    <xf numFmtId="4" fontId="3" fillId="2" borderId="27" xfId="2" applyNumberFormat="1" applyFont="1" applyFill="1" applyBorder="1" applyAlignment="1">
      <alignment horizontal="right" wrapText="1"/>
    </xf>
    <xf numFmtId="4" fontId="3" fillId="2" borderId="49" xfId="2" applyNumberFormat="1" applyFont="1" applyFill="1" applyBorder="1" applyAlignment="1">
      <alignment horizontal="right" wrapText="1"/>
    </xf>
    <xf numFmtId="4" fontId="3" fillId="2" borderId="32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 wrapText="1"/>
    </xf>
    <xf numFmtId="4" fontId="3" fillId="2" borderId="36" xfId="2" applyNumberFormat="1" applyFont="1" applyFill="1" applyBorder="1" applyAlignment="1">
      <alignment horizontal="right" wrapText="1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2" fontId="0" fillId="0" borderId="0" xfId="0" applyNumberFormat="1"/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0" fontId="21" fillId="0" borderId="0" xfId="0" applyFont="1" applyBorder="1" applyAlignment="1">
      <alignment horizontal="center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wnloads/&#1054;&#1073;&#1086;&#1088;&#1086;&#1090;&#1085;&#1086;-&#1089;&#1072;&#1083;&#1100;&#1076;&#1086;&#1074;&#1072;&#1103;%20&#1074;&#1077;&#1076;&#1086;&#1084;&#1086;&#1089;&#1090;&#1100;%20&#1087;&#1086;%20&#1091;&#1089;&#1083;&#1091;&#1075;&#1072;&#1084;%20%20&#1079;&#1072;%20&#1087;&#1077;&#1088;&#1080;&#1086;&#1076;%2001.01.2021%20-%2031.12.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9">
          <cell r="H9">
            <v>8814892.1999999993</v>
          </cell>
          <cell r="I9">
            <v>9791929.0500000007</v>
          </cell>
          <cell r="J9">
            <v>4966301.9400000004</v>
          </cell>
        </row>
        <row r="10">
          <cell r="H10">
            <v>9004515.0099999998</v>
          </cell>
          <cell r="I10">
            <v>9840781.3899999987</v>
          </cell>
          <cell r="J10">
            <v>5052483.13</v>
          </cell>
        </row>
        <row r="16">
          <cell r="C16">
            <v>744719.04</v>
          </cell>
          <cell r="D16">
            <v>775479.31</v>
          </cell>
        </row>
        <row r="20">
          <cell r="C20">
            <v>1415641.44</v>
          </cell>
          <cell r="D20">
            <v>1426256.37</v>
          </cell>
        </row>
        <row r="21">
          <cell r="C21">
            <v>3196956.84</v>
          </cell>
          <cell r="D21">
            <v>3220928.08</v>
          </cell>
        </row>
        <row r="22">
          <cell r="C22">
            <v>3492170.52</v>
          </cell>
        </row>
        <row r="23">
          <cell r="C23">
            <v>1006383.6</v>
          </cell>
          <cell r="D23">
            <v>1013929.53</v>
          </cell>
        </row>
        <row r="27">
          <cell r="C27">
            <v>670922.4</v>
          </cell>
          <cell r="D27">
            <v>675953.08</v>
          </cell>
        </row>
        <row r="41">
          <cell r="C41">
            <v>1833017.34</v>
          </cell>
          <cell r="D41">
            <v>1841614.75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showWhiteSpace="0" view="pageBreakPreview" topLeftCell="A13" zoomScaleNormal="100" zoomScaleSheetLayoutView="100" workbookViewId="0">
      <selection activeCell="F24" sqref="F24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60" t="s">
        <v>38</v>
      </c>
      <c r="B1" s="161"/>
      <c r="C1" s="161"/>
      <c r="D1" s="161"/>
      <c r="E1" s="161"/>
      <c r="F1" s="161"/>
      <c r="G1" s="16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3" t="s">
        <v>24</v>
      </c>
      <c r="C4" s="94" t="s">
        <v>2</v>
      </c>
      <c r="D4" s="95" t="s">
        <v>3</v>
      </c>
      <c r="E4" s="96" t="s">
        <v>39</v>
      </c>
      <c r="F4" s="97" t="s">
        <v>4</v>
      </c>
      <c r="G4" s="88"/>
      <c r="J4" s="5"/>
      <c r="K4" s="5"/>
    </row>
    <row r="5" spans="1:11" ht="25.5" customHeight="1" thickBot="1" x14ac:dyDescent="0.3">
      <c r="A5" s="13" t="s">
        <v>5</v>
      </c>
      <c r="B5" s="15">
        <f>B15+B44</f>
        <v>9548993.2100000009</v>
      </c>
      <c r="C5" s="15">
        <f>C15+C44</f>
        <v>35932934.370000005</v>
      </c>
      <c r="D5" s="15">
        <f>D15+D44</f>
        <v>35751655.460000001</v>
      </c>
      <c r="E5" s="15">
        <f>E15+E44</f>
        <v>9059349.7200000007</v>
      </c>
      <c r="F5" s="15">
        <f>F15+F44</f>
        <v>36496345.829999998</v>
      </c>
      <c r="G5" s="16"/>
    </row>
    <row r="6" spans="1:11" ht="15.75" x14ac:dyDescent="0.25">
      <c r="A6" s="17"/>
      <c r="B6" s="91"/>
      <c r="C6" s="91"/>
      <c r="D6" s="91"/>
      <c r="E6" s="91"/>
      <c r="F6" s="18"/>
      <c r="G6" s="19"/>
    </row>
    <row r="7" spans="1:11" ht="18" customHeight="1" x14ac:dyDescent="0.25">
      <c r="A7" s="98" t="s">
        <v>6</v>
      </c>
      <c r="B7" s="90"/>
      <c r="C7" s="90"/>
      <c r="D7" s="90"/>
      <c r="E7" s="90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3" t="s">
        <v>24</v>
      </c>
      <c r="C10" s="94" t="s">
        <v>2</v>
      </c>
      <c r="D10" s="95" t="s">
        <v>3</v>
      </c>
      <c r="E10" s="96" t="s">
        <v>39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2258063.2799999998</v>
      </c>
      <c r="C11" s="30">
        <f>[1]Worksheet!$H$9</f>
        <v>8814892.1999999993</v>
      </c>
      <c r="D11" s="30">
        <f>[1]Worksheet!$H$10</f>
        <v>9004515.0099999998</v>
      </c>
      <c r="E11" s="31">
        <f>B11+C11-D11</f>
        <v>2068440.4699999988</v>
      </c>
      <c r="F11" s="32">
        <f>C11</f>
        <v>8814892.1999999993</v>
      </c>
      <c r="G11" s="33"/>
    </row>
    <row r="12" spans="1:11" ht="22.5" customHeight="1" x14ac:dyDescent="0.25">
      <c r="A12" s="28" t="s">
        <v>12</v>
      </c>
      <c r="B12" s="29">
        <v>2688360.05</v>
      </c>
      <c r="C12" s="30">
        <f>[1]Worksheet!$I$9</f>
        <v>9791929.0500000007</v>
      </c>
      <c r="D12" s="30">
        <f>[1]Worksheet!$I$10</f>
        <v>9840781.3899999987</v>
      </c>
      <c r="E12" s="31">
        <f>B12+C12-D12</f>
        <v>2639507.7100000028</v>
      </c>
      <c r="F12" s="32">
        <f t="shared" ref="F12:F14" si="0">C12</f>
        <v>9791929.0500000007</v>
      </c>
      <c r="G12" s="33"/>
    </row>
    <row r="13" spans="1:11" ht="22.5" customHeight="1" x14ac:dyDescent="0.25">
      <c r="A13" s="28" t="s">
        <v>13</v>
      </c>
      <c r="B13" s="29">
        <v>2058719.28</v>
      </c>
      <c r="C13" s="30">
        <f>[1]Worksheet!$J$9</f>
        <v>4966301.9400000004</v>
      </c>
      <c r="D13" s="30">
        <f>[1]Worksheet!$J$10</f>
        <v>5052483.13</v>
      </c>
      <c r="E13" s="31">
        <f>B13+C13-D13</f>
        <v>1972538.0900000008</v>
      </c>
      <c r="F13" s="32">
        <f t="shared" si="0"/>
        <v>4966301.9400000004</v>
      </c>
      <c r="G13" s="34"/>
    </row>
    <row r="14" spans="1:11" ht="24" customHeight="1" x14ac:dyDescent="0.25">
      <c r="A14" s="35" t="s">
        <v>40</v>
      </c>
      <c r="B14" s="36">
        <v>293794.53999999998</v>
      </c>
      <c r="C14" s="37">
        <f>[1]Worksheet!$C$41</f>
        <v>1833017.34</v>
      </c>
      <c r="D14" s="37">
        <f>[1]Worksheet!$D$41</f>
        <v>1841614.75</v>
      </c>
      <c r="E14" s="31">
        <f>B14+C14-D14</f>
        <v>285197.12999999989</v>
      </c>
      <c r="F14" s="32">
        <f t="shared" si="0"/>
        <v>1833017.34</v>
      </c>
      <c r="G14" s="34"/>
    </row>
    <row r="15" spans="1:11" s="43" customFormat="1" ht="21.75" customHeight="1" thickBot="1" x14ac:dyDescent="0.3">
      <c r="A15" s="38" t="s">
        <v>14</v>
      </c>
      <c r="B15" s="14">
        <f>SUM(B11:B14)</f>
        <v>7298937.1500000004</v>
      </c>
      <c r="C15" s="39">
        <f>SUM(C11:C14)</f>
        <v>25406140.530000001</v>
      </c>
      <c r="D15" s="39">
        <f>SUM(D11:D14)</f>
        <v>25739394.279999997</v>
      </c>
      <c r="E15" s="40">
        <f>SUM(E11:E14)</f>
        <v>6965683.4000000022</v>
      </c>
      <c r="F15" s="41">
        <f>SUM(F11:F12:F13:F14)</f>
        <v>25406140.530000001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8" s="24" customFormat="1" ht="20.25" customHeight="1" thickBot="1" x14ac:dyDescent="0.35">
      <c r="A17" s="84" t="s">
        <v>15</v>
      </c>
      <c r="B17" s="85"/>
      <c r="C17" s="47"/>
      <c r="D17" s="48"/>
      <c r="E17" s="22"/>
      <c r="F17" s="49"/>
      <c r="G17" s="50"/>
    </row>
    <row r="18" spans="1:8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8" s="12" customFormat="1" ht="78.75" customHeight="1" thickBot="1" x14ac:dyDescent="0.3">
      <c r="A19" s="56" t="s">
        <v>16</v>
      </c>
      <c r="B19" s="93" t="s">
        <v>24</v>
      </c>
      <c r="C19" s="94" t="s">
        <v>2</v>
      </c>
      <c r="D19" s="95" t="s">
        <v>3</v>
      </c>
      <c r="E19" s="96" t="s">
        <v>39</v>
      </c>
      <c r="F19" s="57" t="s">
        <v>4</v>
      </c>
      <c r="G19" s="58" t="s">
        <v>10</v>
      </c>
    </row>
    <row r="20" spans="1:8" ht="56.25" customHeight="1" x14ac:dyDescent="0.25">
      <c r="A20" s="157" t="s">
        <v>17</v>
      </c>
      <c r="B20" s="59">
        <v>182610.98</v>
      </c>
      <c r="C20" s="60">
        <f>[1]Worksheet!$C$23</f>
        <v>1006383.6</v>
      </c>
      <c r="D20" s="60">
        <f>[1]Worksheet!$D$23</f>
        <v>1013929.53</v>
      </c>
      <c r="E20" s="61">
        <f>B20+C20-D20</f>
        <v>175065.05000000005</v>
      </c>
      <c r="F20" s="62">
        <f>SUM(F21:F25)</f>
        <v>785415.37</v>
      </c>
      <c r="G20" s="63"/>
      <c r="H20" s="92">
        <f>F20-C20</f>
        <v>-220968.22999999998</v>
      </c>
    </row>
    <row r="21" spans="1:8" x14ac:dyDescent="0.25">
      <c r="A21" s="158"/>
      <c r="B21" s="64"/>
      <c r="C21" s="65"/>
      <c r="D21" s="65"/>
      <c r="E21" s="66"/>
      <c r="F21" s="132"/>
      <c r="G21" s="68" t="s">
        <v>36</v>
      </c>
    </row>
    <row r="22" spans="1:8" x14ac:dyDescent="0.25">
      <c r="A22" s="158"/>
      <c r="B22" s="64"/>
      <c r="C22" s="65"/>
      <c r="D22" s="65"/>
      <c r="E22" s="66"/>
      <c r="F22" s="132"/>
      <c r="G22" s="68" t="s">
        <v>25</v>
      </c>
    </row>
    <row r="23" spans="1:8" x14ac:dyDescent="0.25">
      <c r="A23" s="158"/>
      <c r="B23" s="64"/>
      <c r="C23" s="65"/>
      <c r="D23" s="65"/>
      <c r="E23" s="66"/>
      <c r="F23" s="132">
        <v>785415.37</v>
      </c>
      <c r="G23" s="68" t="s">
        <v>26</v>
      </c>
    </row>
    <row r="24" spans="1:8" ht="30" x14ac:dyDescent="0.25">
      <c r="A24" s="158"/>
      <c r="B24" s="64"/>
      <c r="C24" s="65"/>
      <c r="D24" s="65"/>
      <c r="E24" s="66"/>
      <c r="F24" s="132"/>
      <c r="G24" s="68" t="s">
        <v>27</v>
      </c>
    </row>
    <row r="25" spans="1:8" ht="15.75" thickBot="1" x14ac:dyDescent="0.3">
      <c r="A25" s="104"/>
      <c r="B25" s="64"/>
      <c r="C25" s="65"/>
      <c r="D25" s="65"/>
      <c r="E25" s="66"/>
      <c r="F25" s="67"/>
      <c r="G25" s="68"/>
    </row>
    <row r="26" spans="1:8" ht="21" customHeight="1" thickBot="1" x14ac:dyDescent="0.3">
      <c r="A26" s="157" t="s">
        <v>18</v>
      </c>
      <c r="B26" s="106">
        <v>1188735.83</v>
      </c>
      <c r="C26" s="107">
        <f>[1]Worksheet!$C$22</f>
        <v>3492170.52</v>
      </c>
      <c r="D26" s="107">
        <v>3575667.89</v>
      </c>
      <c r="E26" s="107">
        <f>B26+C26-D26</f>
        <v>1105238.4599999995</v>
      </c>
      <c r="F26" s="62">
        <f>SUM(F27:F29)</f>
        <v>4240311.26</v>
      </c>
      <c r="G26" s="63"/>
      <c r="H26" s="92">
        <f>F26-C26</f>
        <v>748140.73999999976</v>
      </c>
    </row>
    <row r="27" spans="1:8" x14ac:dyDescent="0.25">
      <c r="A27" s="159"/>
      <c r="B27" s="64"/>
      <c r="C27" s="65"/>
      <c r="D27" s="65"/>
      <c r="E27" s="66"/>
      <c r="F27" s="133">
        <v>3498000.29</v>
      </c>
      <c r="G27" s="68" t="s">
        <v>28</v>
      </c>
    </row>
    <row r="28" spans="1:8" ht="30" x14ac:dyDescent="0.25">
      <c r="A28" s="130"/>
      <c r="B28" s="64"/>
      <c r="C28" s="65"/>
      <c r="D28" s="65"/>
      <c r="E28" s="66"/>
      <c r="F28" s="134">
        <v>125495.46</v>
      </c>
      <c r="G28" s="131" t="s">
        <v>41</v>
      </c>
    </row>
    <row r="29" spans="1:8" ht="15.75" thickBot="1" x14ac:dyDescent="0.3">
      <c r="A29" s="130"/>
      <c r="B29" s="64"/>
      <c r="C29" s="65"/>
      <c r="D29" s="65"/>
      <c r="E29" s="66"/>
      <c r="F29" s="134">
        <v>616815.51</v>
      </c>
      <c r="G29" s="131" t="s">
        <v>42</v>
      </c>
    </row>
    <row r="30" spans="1:8" ht="29.25" x14ac:dyDescent="0.25">
      <c r="A30" s="105" t="s">
        <v>19</v>
      </c>
      <c r="B30" s="99">
        <v>218849.7</v>
      </c>
      <c r="C30" s="100">
        <f>[1]Worksheet!$C$20</f>
        <v>1415641.44</v>
      </c>
      <c r="D30" s="100">
        <f>[1]Worksheet!$D$20</f>
        <v>1426256.37</v>
      </c>
      <c r="E30" s="101">
        <f>B30+C30-D30</f>
        <v>208234.76999999979</v>
      </c>
      <c r="F30" s="102">
        <f>SUM(F31+F32)</f>
        <v>1418899.54</v>
      </c>
      <c r="G30" s="103"/>
      <c r="H30" s="92">
        <f>F30-C30</f>
        <v>3258.1000000000931</v>
      </c>
    </row>
    <row r="31" spans="1:8" ht="15.75" thickBot="1" x14ac:dyDescent="0.3">
      <c r="A31" s="126"/>
      <c r="B31" s="127"/>
      <c r="C31" s="128"/>
      <c r="D31" s="128"/>
      <c r="E31" s="129"/>
      <c r="F31" s="135">
        <v>359867.25</v>
      </c>
      <c r="G31" s="89" t="s">
        <v>29</v>
      </c>
      <c r="H31" s="92"/>
    </row>
    <row r="32" spans="1:8" ht="15.75" thickBot="1" x14ac:dyDescent="0.3">
      <c r="A32" s="69"/>
      <c r="B32" s="70"/>
      <c r="C32" s="71"/>
      <c r="D32" s="71"/>
      <c r="E32" s="72"/>
      <c r="F32" s="136">
        <v>1059032.29</v>
      </c>
      <c r="G32" s="112" t="s">
        <v>30</v>
      </c>
    </row>
    <row r="33" spans="1:14" ht="30" thickBot="1" x14ac:dyDescent="0.3">
      <c r="A33" s="116" t="s">
        <v>20</v>
      </c>
      <c r="B33" s="117">
        <v>494230.37</v>
      </c>
      <c r="C33" s="118">
        <f>[1]Worksheet!$C$21</f>
        <v>3196956.84</v>
      </c>
      <c r="D33" s="118">
        <f>[1]Worksheet!$D$21</f>
        <v>3220928.08</v>
      </c>
      <c r="E33" s="119">
        <f>B33+C33-D33</f>
        <v>470259.12999999989</v>
      </c>
      <c r="F33" s="120">
        <f>SUM(F34:F39)</f>
        <v>3025214.37</v>
      </c>
      <c r="G33" s="11"/>
      <c r="H33" s="92">
        <f>F33-C33</f>
        <v>-171742.46999999974</v>
      </c>
      <c r="J33" s="78"/>
      <c r="M33" s="79"/>
      <c r="N33" s="79"/>
    </row>
    <row r="34" spans="1:14" x14ac:dyDescent="0.25">
      <c r="A34" s="121"/>
      <c r="B34" s="106"/>
      <c r="C34" s="107"/>
      <c r="D34" s="107"/>
      <c r="E34" s="107"/>
      <c r="F34" s="136">
        <v>1893652.24</v>
      </c>
      <c r="G34" s="112" t="s">
        <v>30</v>
      </c>
      <c r="H34" s="92"/>
      <c r="J34" s="78"/>
      <c r="M34" s="79"/>
      <c r="N34" s="79"/>
    </row>
    <row r="35" spans="1:14" ht="30.75" thickBot="1" x14ac:dyDescent="0.3">
      <c r="A35" s="121"/>
      <c r="B35" s="106"/>
      <c r="C35" s="107"/>
      <c r="D35" s="107"/>
      <c r="E35" s="107"/>
      <c r="F35" s="136">
        <v>825630</v>
      </c>
      <c r="G35" s="112" t="s">
        <v>31</v>
      </c>
      <c r="H35" s="92"/>
      <c r="J35" s="78"/>
      <c r="M35" s="79"/>
      <c r="N35" s="79"/>
    </row>
    <row r="36" spans="1:14" ht="15.75" thickBot="1" x14ac:dyDescent="0.3">
      <c r="A36" s="121"/>
      <c r="B36" s="106"/>
      <c r="C36" s="107"/>
      <c r="D36" s="107"/>
      <c r="E36" s="107"/>
      <c r="F36" s="136">
        <v>111212.13</v>
      </c>
      <c r="G36" s="112" t="s">
        <v>32</v>
      </c>
      <c r="H36" s="92"/>
      <c r="J36" s="78"/>
      <c r="M36" s="79"/>
      <c r="N36" s="79"/>
    </row>
    <row r="37" spans="1:14" ht="15.75" thickBot="1" x14ac:dyDescent="0.3">
      <c r="A37" s="121"/>
      <c r="B37" s="106"/>
      <c r="C37" s="107"/>
      <c r="D37" s="107"/>
      <c r="E37" s="107"/>
      <c r="F37" s="136">
        <v>6800</v>
      </c>
      <c r="G37" s="112" t="s">
        <v>33</v>
      </c>
      <c r="H37" s="92"/>
      <c r="J37" s="78"/>
      <c r="M37" s="79"/>
      <c r="N37" s="79"/>
    </row>
    <row r="38" spans="1:14" ht="15.75" thickBot="1" x14ac:dyDescent="0.3">
      <c r="A38" s="121"/>
      <c r="B38" s="106"/>
      <c r="C38" s="107"/>
      <c r="D38" s="107"/>
      <c r="E38" s="107"/>
      <c r="F38" s="136">
        <v>187920</v>
      </c>
      <c r="G38" s="112" t="s">
        <v>34</v>
      </c>
      <c r="H38" s="92"/>
      <c r="J38" s="78"/>
      <c r="M38" s="79"/>
      <c r="N38" s="79"/>
    </row>
    <row r="39" spans="1:14" ht="15.75" thickBot="1" x14ac:dyDescent="0.3">
      <c r="A39" s="121"/>
      <c r="B39" s="106"/>
      <c r="C39" s="107"/>
      <c r="D39" s="107"/>
      <c r="E39" s="107"/>
      <c r="F39" s="136"/>
      <c r="G39" s="112"/>
      <c r="H39" s="92"/>
      <c r="J39" s="78"/>
      <c r="M39" s="79"/>
      <c r="N39" s="79"/>
    </row>
    <row r="40" spans="1:14" ht="15.75" thickBot="1" x14ac:dyDescent="0.3">
      <c r="A40" s="113" t="s">
        <v>21</v>
      </c>
      <c r="B40" s="106">
        <v>103720.58</v>
      </c>
      <c r="C40" s="107">
        <f>[1]Worksheet!$C$27</f>
        <v>670922.4</v>
      </c>
      <c r="D40" s="107">
        <f>[1]Worksheet!$D$27</f>
        <v>675953.08</v>
      </c>
      <c r="E40" s="107">
        <f>SUM(B40+C40-D40)</f>
        <v>98689.900000000023</v>
      </c>
      <c r="F40" s="124">
        <v>895211.36</v>
      </c>
      <c r="G40" s="125"/>
      <c r="J40" s="78"/>
      <c r="M40" s="79"/>
      <c r="N40" s="79"/>
    </row>
    <row r="41" spans="1:14" ht="15.75" thickBot="1" x14ac:dyDescent="0.3">
      <c r="A41" s="122"/>
      <c r="B41" s="114"/>
      <c r="C41" s="123"/>
      <c r="D41" s="123"/>
      <c r="E41" s="123"/>
      <c r="F41" s="111"/>
      <c r="G41" s="115"/>
    </row>
    <row r="42" spans="1:14" ht="15.75" thickBot="1" x14ac:dyDescent="0.3">
      <c r="A42" s="77" t="s">
        <v>22</v>
      </c>
      <c r="B42" s="73">
        <v>165629.18</v>
      </c>
      <c r="C42" s="74">
        <f>[1]Worksheet!$C$16</f>
        <v>744719.04</v>
      </c>
      <c r="D42" s="74">
        <f>[1]Worksheet!$D$16</f>
        <v>775479.31</v>
      </c>
      <c r="E42" s="75">
        <f>B42+C42-D42</f>
        <v>134868.90999999992</v>
      </c>
      <c r="F42" s="76">
        <f>SUM(F43)</f>
        <v>725153.4</v>
      </c>
      <c r="G42" s="19"/>
    </row>
    <row r="43" spans="1:14" ht="15.75" thickBot="1" x14ac:dyDescent="0.3">
      <c r="A43" s="69"/>
      <c r="B43" s="70"/>
      <c r="C43" s="71"/>
      <c r="D43" s="71"/>
      <c r="E43" s="72"/>
      <c r="F43" s="137">
        <v>725153.4</v>
      </c>
      <c r="G43" s="80" t="s">
        <v>35</v>
      </c>
      <c r="H43" s="92">
        <f>F42-C42</f>
        <v>-19565.640000000014</v>
      </c>
    </row>
    <row r="44" spans="1:14" ht="34.5" customHeight="1" thickBot="1" x14ac:dyDescent="0.3">
      <c r="A44" s="108" t="s">
        <v>23</v>
      </c>
      <c r="B44" s="109">
        <f>B20+B26+B30+B33+B42</f>
        <v>2250056.06</v>
      </c>
      <c r="C44" s="109">
        <f>C20+C26+C30+C33+C42+C40</f>
        <v>10526793.840000002</v>
      </c>
      <c r="D44" s="109">
        <f>D20+D26+D30+D33+D42</f>
        <v>10012261.180000002</v>
      </c>
      <c r="E44" s="109">
        <f>E20+E26+E30+E33+E42</f>
        <v>2093666.3199999991</v>
      </c>
      <c r="F44" s="109">
        <f>SUM(F42+F40+F33+F30+F26 +F20)</f>
        <v>11090205.299999999</v>
      </c>
      <c r="G44" s="110"/>
    </row>
    <row r="45" spans="1:14" x14ac:dyDescent="0.25">
      <c r="A45" s="81"/>
      <c r="B45" s="82"/>
      <c r="C45" s="65"/>
      <c r="D45" s="65"/>
      <c r="E45" s="65"/>
      <c r="F45" s="65"/>
      <c r="G45" s="83"/>
      <c r="J45" s="12"/>
      <c r="K45" s="12"/>
    </row>
    <row r="46" spans="1:14" x14ac:dyDescent="0.25">
      <c r="H46" s="81"/>
    </row>
    <row r="86" spans="3:5" x14ac:dyDescent="0.25">
      <c r="C86" s="86"/>
      <c r="D86" s="87"/>
      <c r="E86" s="87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workbookViewId="0">
      <selection activeCell="J2" sqref="J2"/>
    </sheetView>
  </sheetViews>
  <sheetFormatPr defaultRowHeight="15" x14ac:dyDescent="0.25"/>
  <cols>
    <col min="1" max="1" width="7.42578125" customWidth="1"/>
    <col min="2" max="2" width="27.7109375" customWidth="1"/>
    <col min="3" max="3" width="11.140625" customWidth="1"/>
    <col min="4" max="4" width="25.42578125" customWidth="1"/>
    <col min="5" max="5" width="16" customWidth="1"/>
    <col min="6" max="6" width="7.7109375" bestFit="1" customWidth="1"/>
    <col min="7" max="7" width="16.28515625" customWidth="1"/>
    <col min="10" max="10" width="11.85546875" customWidth="1"/>
  </cols>
  <sheetData>
    <row r="1" spans="1:10" ht="19.5" thickBot="1" x14ac:dyDescent="0.35">
      <c r="A1" s="162" t="s">
        <v>43</v>
      </c>
      <c r="B1" s="162"/>
      <c r="C1" s="162"/>
      <c r="D1" s="162"/>
      <c r="E1" s="162"/>
      <c r="F1" s="162"/>
      <c r="G1" s="162"/>
    </row>
    <row r="2" spans="1:10" ht="32.25" customHeight="1" thickBot="1" x14ac:dyDescent="0.3">
      <c r="A2" s="138" t="s">
        <v>37</v>
      </c>
      <c r="B2" s="138" t="s">
        <v>44</v>
      </c>
      <c r="C2" s="139" t="s">
        <v>45</v>
      </c>
      <c r="D2" s="139" t="s">
        <v>46</v>
      </c>
      <c r="E2" s="139" t="s">
        <v>47</v>
      </c>
      <c r="F2" s="138" t="s">
        <v>48</v>
      </c>
      <c r="G2" s="139" t="s">
        <v>49</v>
      </c>
      <c r="I2" s="140" t="s">
        <v>50</v>
      </c>
      <c r="J2" s="141">
        <f>SUM(G3:G135)</f>
        <v>1854858.57</v>
      </c>
    </row>
    <row r="3" spans="1:10" ht="30" x14ac:dyDescent="0.25">
      <c r="A3" s="142">
        <v>1</v>
      </c>
      <c r="B3" s="143" t="s">
        <v>51</v>
      </c>
      <c r="C3" s="142" t="s">
        <v>52</v>
      </c>
      <c r="D3" s="142" t="s">
        <v>53</v>
      </c>
      <c r="E3" s="144">
        <v>2500</v>
      </c>
      <c r="F3" s="142">
        <v>26</v>
      </c>
      <c r="G3" s="144">
        <f t="shared" ref="G3:G34" si="0">E3*F3</f>
        <v>65000</v>
      </c>
    </row>
    <row r="4" spans="1:10" ht="30" x14ac:dyDescent="0.25">
      <c r="A4" s="145">
        <v>2</v>
      </c>
      <c r="B4" s="145" t="s">
        <v>54</v>
      </c>
      <c r="C4" s="145" t="s">
        <v>52</v>
      </c>
      <c r="D4" s="145" t="s">
        <v>55</v>
      </c>
      <c r="E4" s="146">
        <v>1500</v>
      </c>
      <c r="F4" s="145">
        <v>23</v>
      </c>
      <c r="G4" s="146">
        <f t="shared" si="0"/>
        <v>34500</v>
      </c>
    </row>
    <row r="5" spans="1:10" ht="60" x14ac:dyDescent="0.25">
      <c r="A5" s="145">
        <v>3</v>
      </c>
      <c r="B5" s="145" t="s">
        <v>56</v>
      </c>
      <c r="C5" s="145" t="s">
        <v>57</v>
      </c>
      <c r="D5" s="145" t="s">
        <v>58</v>
      </c>
      <c r="E5" s="146">
        <v>4350</v>
      </c>
      <c r="F5" s="145">
        <v>2</v>
      </c>
      <c r="G5" s="146">
        <f t="shared" si="0"/>
        <v>8700</v>
      </c>
    </row>
    <row r="6" spans="1:10" ht="60" x14ac:dyDescent="0.25">
      <c r="A6" s="145">
        <v>4</v>
      </c>
      <c r="B6" s="145" t="s">
        <v>59</v>
      </c>
      <c r="C6" s="145" t="s">
        <v>60</v>
      </c>
      <c r="D6" s="145" t="s">
        <v>61</v>
      </c>
      <c r="E6" s="146">
        <v>1000</v>
      </c>
      <c r="F6" s="145">
        <v>15</v>
      </c>
      <c r="G6" s="146">
        <f t="shared" si="0"/>
        <v>15000</v>
      </c>
    </row>
    <row r="7" spans="1:10" ht="60" x14ac:dyDescent="0.25">
      <c r="A7" s="145">
        <v>5</v>
      </c>
      <c r="B7" s="145" t="s">
        <v>62</v>
      </c>
      <c r="C7" s="145" t="s">
        <v>52</v>
      </c>
      <c r="D7" s="145" t="s">
        <v>63</v>
      </c>
      <c r="E7" s="146">
        <v>500</v>
      </c>
      <c r="F7" s="145">
        <v>27</v>
      </c>
      <c r="G7" s="146">
        <f t="shared" si="0"/>
        <v>13500</v>
      </c>
    </row>
    <row r="8" spans="1:10" ht="45" x14ac:dyDescent="0.25">
      <c r="A8" s="145">
        <v>6</v>
      </c>
      <c r="B8" s="145" t="s">
        <v>64</v>
      </c>
      <c r="C8" s="145" t="s">
        <v>65</v>
      </c>
      <c r="D8" s="145" t="s">
        <v>66</v>
      </c>
      <c r="E8" s="146">
        <v>650</v>
      </c>
      <c r="F8" s="145">
        <v>588</v>
      </c>
      <c r="G8" s="146">
        <f t="shared" si="0"/>
        <v>382200</v>
      </c>
    </row>
    <row r="9" spans="1:10" ht="45" x14ac:dyDescent="0.25">
      <c r="A9" s="145">
        <v>7</v>
      </c>
      <c r="B9" s="145" t="s">
        <v>67</v>
      </c>
      <c r="C9" s="145" t="s">
        <v>68</v>
      </c>
      <c r="D9" s="145" t="s">
        <v>69</v>
      </c>
      <c r="E9" s="147">
        <v>253</v>
      </c>
      <c r="F9" s="148">
        <v>118</v>
      </c>
      <c r="G9" s="146">
        <f t="shared" si="0"/>
        <v>29854</v>
      </c>
    </row>
    <row r="10" spans="1:10" ht="45" x14ac:dyDescent="0.25">
      <c r="A10" s="145">
        <v>8</v>
      </c>
      <c r="B10" s="145" t="s">
        <v>70</v>
      </c>
      <c r="C10" s="145" t="s">
        <v>57</v>
      </c>
      <c r="D10" s="145" t="s">
        <v>71</v>
      </c>
      <c r="E10" s="146">
        <v>960</v>
      </c>
      <c r="F10" s="145">
        <v>24</v>
      </c>
      <c r="G10" s="146">
        <f t="shared" si="0"/>
        <v>23040</v>
      </c>
    </row>
    <row r="11" spans="1:10" ht="45" x14ac:dyDescent="0.25">
      <c r="A11" s="145">
        <v>9</v>
      </c>
      <c r="B11" s="145" t="s">
        <v>72</v>
      </c>
      <c r="C11" s="145" t="s">
        <v>52</v>
      </c>
      <c r="D11" s="145" t="s">
        <v>73</v>
      </c>
      <c r="E11" s="147">
        <v>820</v>
      </c>
      <c r="F11" s="148">
        <v>2</v>
      </c>
      <c r="G11" s="146">
        <f t="shared" si="0"/>
        <v>1640</v>
      </c>
    </row>
    <row r="12" spans="1:10" ht="45" x14ac:dyDescent="0.25">
      <c r="A12" s="149">
        <v>10</v>
      </c>
      <c r="B12" s="149" t="s">
        <v>74</v>
      </c>
      <c r="C12" s="149" t="s">
        <v>52</v>
      </c>
      <c r="D12" s="145" t="s">
        <v>75</v>
      </c>
      <c r="E12" s="150">
        <v>100</v>
      </c>
      <c r="F12" s="151">
        <v>279</v>
      </c>
      <c r="G12" s="152">
        <f t="shared" si="0"/>
        <v>27900</v>
      </c>
    </row>
    <row r="13" spans="1:10" ht="30" x14ac:dyDescent="0.25">
      <c r="A13" s="145">
        <v>11</v>
      </c>
      <c r="B13" s="145" t="s">
        <v>76</v>
      </c>
      <c r="C13" s="145" t="s">
        <v>52</v>
      </c>
      <c r="D13" s="145" t="s">
        <v>77</v>
      </c>
      <c r="E13" s="147">
        <v>300</v>
      </c>
      <c r="F13" s="148">
        <v>279</v>
      </c>
      <c r="G13" s="146">
        <f t="shared" si="0"/>
        <v>83700</v>
      </c>
    </row>
    <row r="14" spans="1:10" x14ac:dyDescent="0.25">
      <c r="A14" s="148">
        <v>12</v>
      </c>
      <c r="B14" s="145" t="s">
        <v>78</v>
      </c>
      <c r="C14" s="148" t="s">
        <v>52</v>
      </c>
      <c r="D14" s="145" t="s">
        <v>79</v>
      </c>
      <c r="E14" s="147">
        <v>1000</v>
      </c>
      <c r="F14" s="148">
        <v>4</v>
      </c>
      <c r="G14" s="147">
        <f t="shared" si="0"/>
        <v>4000</v>
      </c>
    </row>
    <row r="15" spans="1:10" ht="30" x14ac:dyDescent="0.25">
      <c r="A15" s="149">
        <v>13</v>
      </c>
      <c r="B15" s="149" t="s">
        <v>80</v>
      </c>
      <c r="C15" s="149" t="s">
        <v>52</v>
      </c>
      <c r="D15" s="153" t="s">
        <v>81</v>
      </c>
      <c r="E15" s="147">
        <v>850</v>
      </c>
      <c r="F15" s="148">
        <v>37</v>
      </c>
      <c r="G15" s="147">
        <f t="shared" si="0"/>
        <v>31450</v>
      </c>
    </row>
    <row r="16" spans="1:10" ht="30" x14ac:dyDescent="0.25">
      <c r="A16" s="145">
        <v>14</v>
      </c>
      <c r="B16" s="145" t="s">
        <v>82</v>
      </c>
      <c r="C16" s="145" t="s">
        <v>52</v>
      </c>
      <c r="D16" s="145" t="s">
        <v>83</v>
      </c>
      <c r="E16" s="147">
        <v>1500</v>
      </c>
      <c r="F16" s="148">
        <v>12</v>
      </c>
      <c r="G16" s="146">
        <f t="shared" si="0"/>
        <v>18000</v>
      </c>
    </row>
    <row r="17" spans="1:7" ht="45" x14ac:dyDescent="0.25">
      <c r="A17" s="145">
        <v>15</v>
      </c>
      <c r="B17" s="145" t="s">
        <v>84</v>
      </c>
      <c r="C17" s="145" t="s">
        <v>52</v>
      </c>
      <c r="D17" s="145" t="s">
        <v>85</v>
      </c>
      <c r="E17" s="146">
        <v>1500</v>
      </c>
      <c r="F17" s="145">
        <v>1</v>
      </c>
      <c r="G17" s="146">
        <f t="shared" si="0"/>
        <v>1500</v>
      </c>
    </row>
    <row r="18" spans="1:7" ht="45" x14ac:dyDescent="0.25">
      <c r="A18" s="145">
        <v>16</v>
      </c>
      <c r="B18" s="145" t="s">
        <v>86</v>
      </c>
      <c r="C18" s="145" t="s">
        <v>52</v>
      </c>
      <c r="D18" s="145" t="s">
        <v>87</v>
      </c>
      <c r="E18" s="146">
        <v>700</v>
      </c>
      <c r="F18" s="145">
        <v>1</v>
      </c>
      <c r="G18" s="146">
        <f t="shared" si="0"/>
        <v>700</v>
      </c>
    </row>
    <row r="19" spans="1:7" ht="30" x14ac:dyDescent="0.25">
      <c r="A19" s="145">
        <v>17</v>
      </c>
      <c r="B19" s="145" t="s">
        <v>88</v>
      </c>
      <c r="C19" s="145" t="s">
        <v>52</v>
      </c>
      <c r="D19" s="145" t="s">
        <v>89</v>
      </c>
      <c r="E19" s="146">
        <v>600</v>
      </c>
      <c r="F19" s="145">
        <v>2</v>
      </c>
      <c r="G19" s="146">
        <f t="shared" si="0"/>
        <v>1200</v>
      </c>
    </row>
    <row r="20" spans="1:7" ht="30" x14ac:dyDescent="0.25">
      <c r="A20" s="145">
        <v>18</v>
      </c>
      <c r="B20" s="145" t="s">
        <v>90</v>
      </c>
      <c r="C20" s="145" t="s">
        <v>52</v>
      </c>
      <c r="D20" s="145" t="s">
        <v>91</v>
      </c>
      <c r="E20" s="146">
        <v>1500</v>
      </c>
      <c r="F20" s="145">
        <v>1</v>
      </c>
      <c r="G20" s="146">
        <f t="shared" si="0"/>
        <v>1500</v>
      </c>
    </row>
    <row r="21" spans="1:7" ht="45" x14ac:dyDescent="0.25">
      <c r="A21" s="145">
        <v>19</v>
      </c>
      <c r="B21" s="145" t="s">
        <v>92</v>
      </c>
      <c r="C21" s="145" t="s">
        <v>52</v>
      </c>
      <c r="D21" s="145" t="s">
        <v>93</v>
      </c>
      <c r="E21" s="147">
        <v>3000</v>
      </c>
      <c r="F21" s="148">
        <v>7</v>
      </c>
      <c r="G21" s="146">
        <f t="shared" si="0"/>
        <v>21000</v>
      </c>
    </row>
    <row r="22" spans="1:7" ht="60" x14ac:dyDescent="0.25">
      <c r="A22" s="148">
        <v>20</v>
      </c>
      <c r="B22" s="145" t="s">
        <v>94</v>
      </c>
      <c r="C22" s="148" t="s">
        <v>52</v>
      </c>
      <c r="D22" s="145" t="s">
        <v>95</v>
      </c>
      <c r="E22" s="147">
        <v>11880</v>
      </c>
      <c r="F22" s="148">
        <v>3</v>
      </c>
      <c r="G22" s="147">
        <f t="shared" si="0"/>
        <v>35640</v>
      </c>
    </row>
    <row r="23" spans="1:7" ht="75" x14ac:dyDescent="0.25">
      <c r="A23" s="148">
        <v>21</v>
      </c>
      <c r="B23" s="145" t="s">
        <v>96</v>
      </c>
      <c r="C23" s="148" t="s">
        <v>52</v>
      </c>
      <c r="D23" s="145" t="s">
        <v>97</v>
      </c>
      <c r="E23" s="147">
        <v>3080</v>
      </c>
      <c r="F23" s="148">
        <v>9</v>
      </c>
      <c r="G23" s="147">
        <f t="shared" si="0"/>
        <v>27720</v>
      </c>
    </row>
    <row r="24" spans="1:7" x14ac:dyDescent="0.25">
      <c r="A24" s="145">
        <v>22</v>
      </c>
      <c r="B24" s="154" t="s">
        <v>98</v>
      </c>
      <c r="C24" s="145" t="s">
        <v>65</v>
      </c>
      <c r="D24" s="145"/>
      <c r="E24" s="146">
        <v>2300</v>
      </c>
      <c r="F24" s="145">
        <v>13</v>
      </c>
      <c r="G24" s="146">
        <f t="shared" si="0"/>
        <v>29900</v>
      </c>
    </row>
    <row r="25" spans="1:7" ht="30" x14ac:dyDescent="0.25">
      <c r="A25" s="145">
        <v>23</v>
      </c>
      <c r="B25" s="154" t="s">
        <v>99</v>
      </c>
      <c r="C25" s="145" t="s">
        <v>52</v>
      </c>
      <c r="D25" s="145" t="s">
        <v>100</v>
      </c>
      <c r="E25" s="146">
        <v>1000</v>
      </c>
      <c r="F25" s="145">
        <v>13</v>
      </c>
      <c r="G25" s="146">
        <f t="shared" si="0"/>
        <v>13000</v>
      </c>
    </row>
    <row r="26" spans="1:7" ht="30" x14ac:dyDescent="0.25">
      <c r="A26" s="145">
        <v>24</v>
      </c>
      <c r="B26" s="154" t="s">
        <v>101</v>
      </c>
      <c r="C26" s="145" t="s">
        <v>52</v>
      </c>
      <c r="D26" s="145"/>
      <c r="E26" s="146">
        <v>5000</v>
      </c>
      <c r="F26" s="145">
        <v>1</v>
      </c>
      <c r="G26" s="146">
        <f t="shared" si="0"/>
        <v>5000</v>
      </c>
    </row>
    <row r="27" spans="1:7" ht="45" x14ac:dyDescent="0.25">
      <c r="A27" s="145">
        <v>25</v>
      </c>
      <c r="B27" s="154" t="s">
        <v>102</v>
      </c>
      <c r="C27" s="145" t="s">
        <v>103</v>
      </c>
      <c r="D27" s="145"/>
      <c r="E27" s="146">
        <v>600</v>
      </c>
      <c r="F27" s="145">
        <v>20</v>
      </c>
      <c r="G27" s="146">
        <f t="shared" si="0"/>
        <v>12000</v>
      </c>
    </row>
    <row r="28" spans="1:7" ht="30" x14ac:dyDescent="0.25">
      <c r="A28" s="145">
        <v>26</v>
      </c>
      <c r="B28" s="154" t="s">
        <v>104</v>
      </c>
      <c r="C28" s="145" t="s">
        <v>52</v>
      </c>
      <c r="D28" s="145"/>
      <c r="E28" s="146">
        <v>700</v>
      </c>
      <c r="F28" s="145">
        <v>2</v>
      </c>
      <c r="G28" s="146">
        <f t="shared" si="0"/>
        <v>1400</v>
      </c>
    </row>
    <row r="29" spans="1:7" x14ac:dyDescent="0.25">
      <c r="A29" s="145">
        <v>27</v>
      </c>
      <c r="B29" s="154" t="s">
        <v>105</v>
      </c>
      <c r="C29" s="145" t="s">
        <v>52</v>
      </c>
      <c r="D29" s="145"/>
      <c r="E29" s="147">
        <v>700</v>
      </c>
      <c r="F29" s="148">
        <v>17</v>
      </c>
      <c r="G29" s="146">
        <f t="shared" si="0"/>
        <v>11900</v>
      </c>
    </row>
    <row r="30" spans="1:7" ht="60" x14ac:dyDescent="0.25">
      <c r="A30" s="149">
        <v>28</v>
      </c>
      <c r="B30" s="155" t="s">
        <v>106</v>
      </c>
      <c r="C30" s="145" t="s">
        <v>52</v>
      </c>
      <c r="D30" s="149"/>
      <c r="E30" s="152">
        <v>1500</v>
      </c>
      <c r="F30" s="149">
        <v>1</v>
      </c>
      <c r="G30" s="152">
        <f t="shared" si="0"/>
        <v>1500</v>
      </c>
    </row>
    <row r="31" spans="1:7" ht="30" x14ac:dyDescent="0.25">
      <c r="A31" s="149">
        <v>29</v>
      </c>
      <c r="B31" s="155" t="s">
        <v>107</v>
      </c>
      <c r="C31" s="148" t="s">
        <v>57</v>
      </c>
      <c r="D31" s="148"/>
      <c r="E31" s="147">
        <v>18000</v>
      </c>
      <c r="F31" s="148">
        <v>2</v>
      </c>
      <c r="G31" s="147">
        <f t="shared" si="0"/>
        <v>36000</v>
      </c>
    </row>
    <row r="32" spans="1:7" ht="30" x14ac:dyDescent="0.25">
      <c r="A32" s="149">
        <v>30</v>
      </c>
      <c r="B32" s="155" t="s">
        <v>108</v>
      </c>
      <c r="C32" s="148" t="s">
        <v>57</v>
      </c>
      <c r="D32" s="149"/>
      <c r="E32" s="147">
        <v>17000</v>
      </c>
      <c r="F32" s="148">
        <v>1</v>
      </c>
      <c r="G32" s="147">
        <f t="shared" si="0"/>
        <v>17000</v>
      </c>
    </row>
    <row r="33" spans="1:7" ht="30" x14ac:dyDescent="0.25">
      <c r="A33" s="149">
        <v>31</v>
      </c>
      <c r="B33" s="155" t="s">
        <v>109</v>
      </c>
      <c r="C33" s="148" t="s">
        <v>57</v>
      </c>
      <c r="D33" s="149"/>
      <c r="E33" s="147">
        <v>21000</v>
      </c>
      <c r="F33" s="148">
        <v>1</v>
      </c>
      <c r="G33" s="147">
        <f t="shared" si="0"/>
        <v>21000</v>
      </c>
    </row>
    <row r="34" spans="1:7" x14ac:dyDescent="0.25">
      <c r="A34" s="149">
        <v>32</v>
      </c>
      <c r="B34" s="153" t="s">
        <v>110</v>
      </c>
      <c r="C34" s="148" t="s">
        <v>111</v>
      </c>
      <c r="D34" s="148"/>
      <c r="E34" s="147">
        <v>1000</v>
      </c>
      <c r="F34" s="148">
        <v>2</v>
      </c>
      <c r="G34" s="147">
        <f t="shared" si="0"/>
        <v>2000</v>
      </c>
    </row>
    <row r="35" spans="1:7" x14ac:dyDescent="0.25">
      <c r="A35" s="149">
        <v>33</v>
      </c>
      <c r="B35" s="153" t="s">
        <v>112</v>
      </c>
      <c r="C35" s="148" t="s">
        <v>111</v>
      </c>
      <c r="D35" s="153"/>
      <c r="E35" s="147">
        <v>700</v>
      </c>
      <c r="F35" s="148">
        <v>5</v>
      </c>
      <c r="G35" s="147">
        <f>E35*F35</f>
        <v>3500</v>
      </c>
    </row>
    <row r="36" spans="1:7" ht="45" x14ac:dyDescent="0.25">
      <c r="A36" s="145">
        <v>34</v>
      </c>
      <c r="B36" s="145" t="s">
        <v>113</v>
      </c>
      <c r="C36" s="145" t="s">
        <v>52</v>
      </c>
      <c r="D36" s="145" t="s">
        <v>114</v>
      </c>
      <c r="E36" s="146">
        <v>100</v>
      </c>
      <c r="F36" s="145">
        <v>65</v>
      </c>
      <c r="G36" s="146">
        <f t="shared" ref="G36:G39" si="1">E36*F36</f>
        <v>6500</v>
      </c>
    </row>
    <row r="37" spans="1:7" ht="45" x14ac:dyDescent="0.25">
      <c r="A37" s="145">
        <v>35</v>
      </c>
      <c r="B37" s="145" t="s">
        <v>115</v>
      </c>
      <c r="C37" s="145" t="s">
        <v>52</v>
      </c>
      <c r="D37" s="145" t="s">
        <v>116</v>
      </c>
      <c r="E37" s="146">
        <v>24000</v>
      </c>
      <c r="F37" s="145">
        <v>2</v>
      </c>
      <c r="G37" s="146">
        <f t="shared" si="1"/>
        <v>48000</v>
      </c>
    </row>
    <row r="38" spans="1:7" ht="30" x14ac:dyDescent="0.25">
      <c r="A38" s="145">
        <v>36</v>
      </c>
      <c r="B38" s="145" t="s">
        <v>117</v>
      </c>
      <c r="C38" s="145" t="s">
        <v>52</v>
      </c>
      <c r="D38" s="145" t="s">
        <v>118</v>
      </c>
      <c r="E38" s="146">
        <v>1400</v>
      </c>
      <c r="F38" s="145">
        <v>2</v>
      </c>
      <c r="G38" s="146">
        <f t="shared" si="1"/>
        <v>2800</v>
      </c>
    </row>
    <row r="39" spans="1:7" x14ac:dyDescent="0.25">
      <c r="A39" s="145">
        <v>37</v>
      </c>
      <c r="B39" s="145" t="s">
        <v>119</v>
      </c>
      <c r="C39" s="145" t="s">
        <v>52</v>
      </c>
      <c r="D39" s="145" t="s">
        <v>120</v>
      </c>
      <c r="E39" s="147">
        <v>1000</v>
      </c>
      <c r="F39" s="148">
        <v>2</v>
      </c>
      <c r="G39" s="146">
        <f t="shared" si="1"/>
        <v>2000</v>
      </c>
    </row>
    <row r="40" spans="1:7" ht="45" x14ac:dyDescent="0.25">
      <c r="A40" s="145">
        <v>38</v>
      </c>
      <c r="B40" s="145" t="s">
        <v>121</v>
      </c>
      <c r="C40" s="145" t="s">
        <v>52</v>
      </c>
      <c r="D40" s="145" t="s">
        <v>122</v>
      </c>
      <c r="E40" s="146">
        <v>34260</v>
      </c>
      <c r="F40" s="145">
        <v>2</v>
      </c>
      <c r="G40" s="146">
        <f>E40*F40</f>
        <v>68520</v>
      </c>
    </row>
    <row r="41" spans="1:7" ht="60" x14ac:dyDescent="0.25">
      <c r="A41" s="145">
        <v>39</v>
      </c>
      <c r="B41" s="145" t="s">
        <v>123</v>
      </c>
      <c r="C41" s="145" t="s">
        <v>52</v>
      </c>
      <c r="D41" s="145" t="s">
        <v>124</v>
      </c>
      <c r="E41" s="147">
        <v>47150</v>
      </c>
      <c r="F41" s="148">
        <v>1</v>
      </c>
      <c r="G41" s="146">
        <f t="shared" ref="G41:G48" si="2">E41*F41</f>
        <v>47150</v>
      </c>
    </row>
    <row r="42" spans="1:7" ht="30" x14ac:dyDescent="0.25">
      <c r="A42" s="145">
        <v>40</v>
      </c>
      <c r="B42" s="145" t="s">
        <v>125</v>
      </c>
      <c r="C42" s="145" t="s">
        <v>52</v>
      </c>
      <c r="D42" s="145" t="s">
        <v>126</v>
      </c>
      <c r="E42" s="147">
        <v>1500</v>
      </c>
      <c r="F42" s="148">
        <v>2</v>
      </c>
      <c r="G42" s="146">
        <f t="shared" si="2"/>
        <v>3000</v>
      </c>
    </row>
    <row r="43" spans="1:7" ht="45" x14ac:dyDescent="0.25">
      <c r="A43" s="148">
        <v>41</v>
      </c>
      <c r="B43" s="145" t="s">
        <v>127</v>
      </c>
      <c r="C43" s="148" t="s">
        <v>52</v>
      </c>
      <c r="D43" s="145" t="s">
        <v>128</v>
      </c>
      <c r="E43" s="147">
        <v>650</v>
      </c>
      <c r="F43" s="148">
        <v>7</v>
      </c>
      <c r="G43" s="147">
        <f t="shared" si="2"/>
        <v>4550</v>
      </c>
    </row>
    <row r="44" spans="1:7" ht="60" x14ac:dyDescent="0.25">
      <c r="A44" s="145">
        <v>42</v>
      </c>
      <c r="B44" s="145" t="s">
        <v>129</v>
      </c>
      <c r="C44" s="145" t="s">
        <v>65</v>
      </c>
      <c r="D44" s="145" t="s">
        <v>130</v>
      </c>
      <c r="E44" s="146">
        <v>300</v>
      </c>
      <c r="F44" s="145">
        <v>183</v>
      </c>
      <c r="G44" s="146">
        <f t="shared" si="2"/>
        <v>54900</v>
      </c>
    </row>
    <row r="45" spans="1:7" ht="75" x14ac:dyDescent="0.25">
      <c r="A45" s="148">
        <v>43</v>
      </c>
      <c r="B45" s="145" t="s">
        <v>131</v>
      </c>
      <c r="C45" s="148" t="s">
        <v>52</v>
      </c>
      <c r="D45" s="145" t="s">
        <v>132</v>
      </c>
      <c r="E45" s="147">
        <v>3660</v>
      </c>
      <c r="F45" s="148">
        <v>5</v>
      </c>
      <c r="G45" s="147">
        <f t="shared" si="2"/>
        <v>18300</v>
      </c>
    </row>
    <row r="46" spans="1:7" ht="150" x14ac:dyDescent="0.25">
      <c r="A46" s="148">
        <v>44</v>
      </c>
      <c r="B46" s="145" t="s">
        <v>94</v>
      </c>
      <c r="C46" s="148" t="s">
        <v>52</v>
      </c>
      <c r="D46" s="145" t="s">
        <v>133</v>
      </c>
      <c r="E46" s="147">
        <v>13520</v>
      </c>
      <c r="F46" s="148">
        <v>2</v>
      </c>
      <c r="G46" s="147">
        <f t="shared" si="2"/>
        <v>27040</v>
      </c>
    </row>
    <row r="47" spans="1:7" ht="60" x14ac:dyDescent="0.25">
      <c r="A47" s="145">
        <v>45</v>
      </c>
      <c r="B47" s="145" t="s">
        <v>134</v>
      </c>
      <c r="C47" s="145" t="s">
        <v>57</v>
      </c>
      <c r="D47" s="145" t="s">
        <v>58</v>
      </c>
      <c r="E47" s="146">
        <v>4350</v>
      </c>
      <c r="F47" s="145">
        <v>2</v>
      </c>
      <c r="G47" s="146">
        <f t="shared" si="2"/>
        <v>8700</v>
      </c>
    </row>
    <row r="48" spans="1:7" ht="60" x14ac:dyDescent="0.25">
      <c r="A48" s="145">
        <v>46</v>
      </c>
      <c r="B48" s="145" t="s">
        <v>135</v>
      </c>
      <c r="C48" s="145" t="s">
        <v>60</v>
      </c>
      <c r="D48" s="145" t="s">
        <v>61</v>
      </c>
      <c r="E48" s="146">
        <v>1000</v>
      </c>
      <c r="F48" s="145">
        <v>10</v>
      </c>
      <c r="G48" s="146">
        <f t="shared" si="2"/>
        <v>10000</v>
      </c>
    </row>
    <row r="49" spans="1:7" ht="45" x14ac:dyDescent="0.25">
      <c r="A49" s="145">
        <v>47</v>
      </c>
      <c r="B49" s="145" t="s">
        <v>67</v>
      </c>
      <c r="C49" s="145" t="s">
        <v>68</v>
      </c>
      <c r="D49" s="145" t="s">
        <v>69</v>
      </c>
      <c r="E49" s="147">
        <v>253</v>
      </c>
      <c r="F49" s="148">
        <v>118</v>
      </c>
      <c r="G49" s="146">
        <f>E49*F49</f>
        <v>29854</v>
      </c>
    </row>
    <row r="50" spans="1:7" ht="45" x14ac:dyDescent="0.25">
      <c r="A50" s="145">
        <v>48</v>
      </c>
      <c r="B50" s="145" t="s">
        <v>72</v>
      </c>
      <c r="C50" s="145" t="s">
        <v>52</v>
      </c>
      <c r="D50" s="145" t="s">
        <v>73</v>
      </c>
      <c r="E50" s="147">
        <v>820</v>
      </c>
      <c r="F50" s="148">
        <v>2</v>
      </c>
      <c r="G50" s="146">
        <f>E50*F50</f>
        <v>1640</v>
      </c>
    </row>
    <row r="51" spans="1:7" ht="45" x14ac:dyDescent="0.25">
      <c r="A51" s="145">
        <v>49</v>
      </c>
      <c r="B51" s="145" t="s">
        <v>84</v>
      </c>
      <c r="C51" s="145" t="s">
        <v>52</v>
      </c>
      <c r="D51" s="145" t="s">
        <v>85</v>
      </c>
      <c r="E51" s="146">
        <v>1500</v>
      </c>
      <c r="F51" s="145">
        <v>1</v>
      </c>
      <c r="G51" s="146">
        <f t="shared" ref="G51:G67" si="3">E51*F51</f>
        <v>1500</v>
      </c>
    </row>
    <row r="52" spans="1:7" ht="45" x14ac:dyDescent="0.25">
      <c r="A52" s="145">
        <v>50</v>
      </c>
      <c r="B52" s="145" t="s">
        <v>86</v>
      </c>
      <c r="C52" s="145" t="s">
        <v>52</v>
      </c>
      <c r="D52" s="145" t="s">
        <v>87</v>
      </c>
      <c r="E52" s="146">
        <v>700</v>
      </c>
      <c r="F52" s="145">
        <v>1</v>
      </c>
      <c r="G52" s="146">
        <f t="shared" si="3"/>
        <v>700</v>
      </c>
    </row>
    <row r="53" spans="1:7" ht="30" x14ac:dyDescent="0.25">
      <c r="A53" s="145">
        <v>51</v>
      </c>
      <c r="B53" s="145" t="s">
        <v>90</v>
      </c>
      <c r="C53" s="145" t="s">
        <v>52</v>
      </c>
      <c r="D53" s="145" t="s">
        <v>91</v>
      </c>
      <c r="E53" s="146">
        <v>1500</v>
      </c>
      <c r="F53" s="145">
        <v>1</v>
      </c>
      <c r="G53" s="146">
        <f t="shared" si="3"/>
        <v>1500</v>
      </c>
    </row>
    <row r="54" spans="1:7" ht="45" x14ac:dyDescent="0.25">
      <c r="A54" s="145">
        <v>52</v>
      </c>
      <c r="B54" s="145" t="s">
        <v>92</v>
      </c>
      <c r="C54" s="145" t="s">
        <v>52</v>
      </c>
      <c r="D54" s="145" t="s">
        <v>93</v>
      </c>
      <c r="E54" s="147">
        <v>3000</v>
      </c>
      <c r="F54" s="148">
        <v>7</v>
      </c>
      <c r="G54" s="146">
        <f t="shared" si="3"/>
        <v>21000</v>
      </c>
    </row>
    <row r="55" spans="1:7" ht="75" x14ac:dyDescent="0.25">
      <c r="A55" s="148">
        <v>53</v>
      </c>
      <c r="B55" s="145" t="s">
        <v>96</v>
      </c>
      <c r="C55" s="148" t="s">
        <v>52</v>
      </c>
      <c r="D55" s="145" t="s">
        <v>97</v>
      </c>
      <c r="E55" s="147">
        <v>3080</v>
      </c>
      <c r="F55" s="148">
        <v>9</v>
      </c>
      <c r="G55" s="147">
        <f t="shared" si="3"/>
        <v>27720</v>
      </c>
    </row>
    <row r="56" spans="1:7" ht="45" x14ac:dyDescent="0.25">
      <c r="A56" s="145">
        <v>54</v>
      </c>
      <c r="B56" s="145" t="s">
        <v>136</v>
      </c>
      <c r="C56" s="145" t="s">
        <v>57</v>
      </c>
      <c r="D56" s="145" t="s">
        <v>137</v>
      </c>
      <c r="E56" s="146">
        <v>44000</v>
      </c>
      <c r="F56" s="145">
        <v>1</v>
      </c>
      <c r="G56" s="146">
        <f t="shared" si="3"/>
        <v>44000</v>
      </c>
    </row>
    <row r="57" spans="1:7" x14ac:dyDescent="0.25">
      <c r="A57" s="145">
        <v>55</v>
      </c>
      <c r="B57" s="145" t="s">
        <v>138</v>
      </c>
      <c r="C57" s="145" t="s">
        <v>57</v>
      </c>
      <c r="D57" s="145" t="s">
        <v>139</v>
      </c>
      <c r="E57" s="146">
        <v>1000</v>
      </c>
      <c r="F57" s="145">
        <v>7</v>
      </c>
      <c r="G57" s="146">
        <f t="shared" si="3"/>
        <v>7000</v>
      </c>
    </row>
    <row r="58" spans="1:7" x14ac:dyDescent="0.25">
      <c r="A58" s="145">
        <v>56</v>
      </c>
      <c r="B58" s="145" t="s">
        <v>140</v>
      </c>
      <c r="C58" s="145" t="s">
        <v>57</v>
      </c>
      <c r="D58" s="145" t="s">
        <v>141</v>
      </c>
      <c r="E58" s="147">
        <v>3500</v>
      </c>
      <c r="F58" s="148">
        <v>1</v>
      </c>
      <c r="G58" s="146">
        <f t="shared" si="3"/>
        <v>3500</v>
      </c>
    </row>
    <row r="59" spans="1:7" ht="30" x14ac:dyDescent="0.25">
      <c r="A59" s="145">
        <v>57</v>
      </c>
      <c r="B59" s="145" t="s">
        <v>142</v>
      </c>
      <c r="C59" s="145" t="s">
        <v>143</v>
      </c>
      <c r="D59" s="145" t="s">
        <v>144</v>
      </c>
      <c r="E59" s="146">
        <v>500</v>
      </c>
      <c r="F59" s="145">
        <v>7</v>
      </c>
      <c r="G59" s="146">
        <f t="shared" si="3"/>
        <v>3500</v>
      </c>
    </row>
    <row r="60" spans="1:7" ht="45" x14ac:dyDescent="0.25">
      <c r="A60" s="149">
        <v>58</v>
      </c>
      <c r="B60" s="149" t="s">
        <v>145</v>
      </c>
      <c r="C60" s="149" t="s">
        <v>143</v>
      </c>
      <c r="D60" s="153" t="s">
        <v>146</v>
      </c>
      <c r="E60" s="147">
        <v>1121.97</v>
      </c>
      <c r="F60" s="148">
        <v>81</v>
      </c>
      <c r="G60" s="147">
        <f t="shared" si="3"/>
        <v>90879.57</v>
      </c>
    </row>
    <row r="61" spans="1:7" ht="45" x14ac:dyDescent="0.25">
      <c r="A61" s="145">
        <v>59</v>
      </c>
      <c r="B61" s="145" t="s">
        <v>147</v>
      </c>
      <c r="C61" s="145" t="s">
        <v>52</v>
      </c>
      <c r="D61" s="145" t="s">
        <v>148</v>
      </c>
      <c r="E61" s="147">
        <v>1700</v>
      </c>
      <c r="F61" s="148">
        <v>9</v>
      </c>
      <c r="G61" s="146">
        <f t="shared" si="3"/>
        <v>15300</v>
      </c>
    </row>
    <row r="62" spans="1:7" ht="75" x14ac:dyDescent="0.25">
      <c r="A62" s="145">
        <v>60</v>
      </c>
      <c r="B62" s="145" t="s">
        <v>149</v>
      </c>
      <c r="C62" s="145" t="s">
        <v>52</v>
      </c>
      <c r="D62" s="145" t="s">
        <v>150</v>
      </c>
      <c r="E62" s="146">
        <v>79450</v>
      </c>
      <c r="F62" s="145">
        <v>1</v>
      </c>
      <c r="G62" s="146">
        <f t="shared" si="3"/>
        <v>79450</v>
      </c>
    </row>
    <row r="63" spans="1:7" ht="45" x14ac:dyDescent="0.25">
      <c r="A63" s="145">
        <v>61</v>
      </c>
      <c r="B63" s="145" t="s">
        <v>67</v>
      </c>
      <c r="C63" s="145" t="s">
        <v>111</v>
      </c>
      <c r="D63" s="145" t="s">
        <v>69</v>
      </c>
      <c r="E63" s="146">
        <v>253</v>
      </c>
      <c r="F63" s="145">
        <v>7</v>
      </c>
      <c r="G63" s="146">
        <f t="shared" si="3"/>
        <v>1771</v>
      </c>
    </row>
    <row r="64" spans="1:7" ht="30" x14ac:dyDescent="0.25">
      <c r="A64" s="145">
        <v>62</v>
      </c>
      <c r="B64" s="145" t="s">
        <v>151</v>
      </c>
      <c r="C64" s="145" t="s">
        <v>52</v>
      </c>
      <c r="D64" s="145" t="s">
        <v>152</v>
      </c>
      <c r="E64" s="146">
        <v>600</v>
      </c>
      <c r="F64" s="145">
        <v>1</v>
      </c>
      <c r="G64" s="146">
        <f t="shared" si="3"/>
        <v>600</v>
      </c>
    </row>
    <row r="65" spans="1:7" ht="30" x14ac:dyDescent="0.25">
      <c r="A65" s="148">
        <v>63</v>
      </c>
      <c r="B65" s="145" t="s">
        <v>153</v>
      </c>
      <c r="C65" s="148" t="s">
        <v>52</v>
      </c>
      <c r="D65" s="145" t="s">
        <v>154</v>
      </c>
      <c r="E65" s="147">
        <v>1600</v>
      </c>
      <c r="F65" s="148">
        <v>14</v>
      </c>
      <c r="G65" s="147">
        <f t="shared" si="3"/>
        <v>22400</v>
      </c>
    </row>
    <row r="66" spans="1:7" ht="45" x14ac:dyDescent="0.25">
      <c r="A66" s="145">
        <v>64</v>
      </c>
      <c r="B66" s="145" t="s">
        <v>155</v>
      </c>
      <c r="C66" s="145" t="s">
        <v>57</v>
      </c>
      <c r="D66" s="145" t="s">
        <v>156</v>
      </c>
      <c r="E66" s="146">
        <v>800</v>
      </c>
      <c r="F66" s="145">
        <v>9</v>
      </c>
      <c r="G66" s="146">
        <f t="shared" si="3"/>
        <v>7200</v>
      </c>
    </row>
    <row r="67" spans="1:7" ht="30" x14ac:dyDescent="0.25">
      <c r="A67" s="145">
        <v>65</v>
      </c>
      <c r="B67" s="145" t="s">
        <v>157</v>
      </c>
      <c r="C67" s="145" t="s">
        <v>68</v>
      </c>
      <c r="D67" s="145" t="s">
        <v>158</v>
      </c>
      <c r="E67" s="146">
        <v>350</v>
      </c>
      <c r="F67" s="145">
        <v>5</v>
      </c>
      <c r="G67" s="146">
        <f t="shared" si="3"/>
        <v>1750</v>
      </c>
    </row>
    <row r="68" spans="1:7" ht="45" x14ac:dyDescent="0.25">
      <c r="A68" s="145">
        <v>66</v>
      </c>
      <c r="B68" s="145" t="s">
        <v>159</v>
      </c>
      <c r="C68" s="145" t="s">
        <v>57</v>
      </c>
      <c r="D68" s="145" t="s">
        <v>160</v>
      </c>
      <c r="E68" s="146">
        <v>800</v>
      </c>
      <c r="F68" s="145">
        <v>8</v>
      </c>
      <c r="G68" s="146">
        <f>E68*F68</f>
        <v>6400</v>
      </c>
    </row>
    <row r="69" spans="1:7" ht="45" x14ac:dyDescent="0.25">
      <c r="A69" s="145">
        <v>67</v>
      </c>
      <c r="B69" s="145" t="s">
        <v>161</v>
      </c>
      <c r="C69" s="145" t="s">
        <v>68</v>
      </c>
      <c r="D69" s="145" t="s">
        <v>162</v>
      </c>
      <c r="E69" s="146">
        <v>7500</v>
      </c>
      <c r="F69" s="145">
        <v>1</v>
      </c>
      <c r="G69" s="146">
        <f t="shared" ref="G69:G78" si="4">E69*F69</f>
        <v>7500</v>
      </c>
    </row>
    <row r="70" spans="1:7" ht="30" x14ac:dyDescent="0.25">
      <c r="A70" s="148">
        <v>68</v>
      </c>
      <c r="B70" s="145" t="s">
        <v>163</v>
      </c>
      <c r="C70" s="148" t="s">
        <v>52</v>
      </c>
      <c r="D70" s="145" t="s">
        <v>164</v>
      </c>
      <c r="E70" s="147">
        <v>42015</v>
      </c>
      <c r="F70" s="148">
        <v>2</v>
      </c>
      <c r="G70" s="147">
        <f t="shared" si="4"/>
        <v>84030</v>
      </c>
    </row>
    <row r="71" spans="1:7" ht="30" x14ac:dyDescent="0.25">
      <c r="A71" s="148">
        <v>69</v>
      </c>
      <c r="B71" s="145" t="s">
        <v>165</v>
      </c>
      <c r="C71" s="148" t="s">
        <v>52</v>
      </c>
      <c r="D71" s="145" t="s">
        <v>158</v>
      </c>
      <c r="E71" s="147">
        <v>1200</v>
      </c>
      <c r="F71" s="148">
        <v>1</v>
      </c>
      <c r="G71" s="147">
        <f t="shared" si="4"/>
        <v>1200</v>
      </c>
    </row>
    <row r="72" spans="1:7" ht="60" x14ac:dyDescent="0.25">
      <c r="A72" s="148">
        <v>70</v>
      </c>
      <c r="B72" s="145" t="s">
        <v>166</v>
      </c>
      <c r="C72" s="148" t="s">
        <v>52</v>
      </c>
      <c r="D72" s="145" t="s">
        <v>167</v>
      </c>
      <c r="E72" s="147">
        <v>65699</v>
      </c>
      <c r="F72" s="148">
        <v>1</v>
      </c>
      <c r="G72" s="147">
        <f t="shared" si="4"/>
        <v>65699</v>
      </c>
    </row>
    <row r="73" spans="1:7" ht="90" x14ac:dyDescent="0.25">
      <c r="A73" s="148">
        <v>71</v>
      </c>
      <c r="B73" s="145" t="s">
        <v>168</v>
      </c>
      <c r="C73" s="148" t="s">
        <v>52</v>
      </c>
      <c r="D73" s="145" t="s">
        <v>169</v>
      </c>
      <c r="E73" s="147">
        <v>4300</v>
      </c>
      <c r="F73" s="148">
        <v>2</v>
      </c>
      <c r="G73" s="147">
        <f t="shared" si="4"/>
        <v>8600</v>
      </c>
    </row>
    <row r="74" spans="1:7" ht="30" x14ac:dyDescent="0.25">
      <c r="A74" s="145">
        <v>72</v>
      </c>
      <c r="B74" s="145" t="s">
        <v>170</v>
      </c>
      <c r="C74" s="145" t="s">
        <v>52</v>
      </c>
      <c r="D74" s="145" t="s">
        <v>171</v>
      </c>
      <c r="E74" s="146">
        <v>1500</v>
      </c>
      <c r="F74" s="145">
        <v>1</v>
      </c>
      <c r="G74" s="146">
        <f t="shared" si="4"/>
        <v>1500</v>
      </c>
    </row>
    <row r="75" spans="1:7" ht="30" x14ac:dyDescent="0.25">
      <c r="A75" s="145">
        <v>73</v>
      </c>
      <c r="B75" s="145" t="s">
        <v>172</v>
      </c>
      <c r="C75" s="145" t="s">
        <v>52</v>
      </c>
      <c r="D75" s="145" t="s">
        <v>173</v>
      </c>
      <c r="E75" s="146">
        <v>500</v>
      </c>
      <c r="F75" s="145">
        <v>1</v>
      </c>
      <c r="G75" s="146">
        <f t="shared" si="4"/>
        <v>500</v>
      </c>
    </row>
    <row r="76" spans="1:7" ht="45" x14ac:dyDescent="0.25">
      <c r="A76" s="145">
        <v>74</v>
      </c>
      <c r="B76" s="145" t="s">
        <v>174</v>
      </c>
      <c r="C76" s="145" t="s">
        <v>111</v>
      </c>
      <c r="D76" s="145" t="s">
        <v>175</v>
      </c>
      <c r="E76" s="146">
        <v>800</v>
      </c>
      <c r="F76" s="145">
        <v>8</v>
      </c>
      <c r="G76" s="146">
        <f t="shared" si="4"/>
        <v>6400</v>
      </c>
    </row>
    <row r="77" spans="1:7" ht="60" x14ac:dyDescent="0.25">
      <c r="A77" s="145">
        <v>75</v>
      </c>
      <c r="B77" s="145" t="s">
        <v>176</v>
      </c>
      <c r="C77" s="145" t="s">
        <v>57</v>
      </c>
      <c r="D77" s="145" t="s">
        <v>177</v>
      </c>
      <c r="E77" s="146">
        <v>3257</v>
      </c>
      <c r="F77" s="145">
        <v>8</v>
      </c>
      <c r="G77" s="146">
        <f t="shared" si="4"/>
        <v>26056</v>
      </c>
    </row>
    <row r="78" spans="1:7" ht="45" x14ac:dyDescent="0.25">
      <c r="A78" s="145">
        <v>76</v>
      </c>
      <c r="B78" s="145" t="s">
        <v>178</v>
      </c>
      <c r="C78" s="145" t="s">
        <v>57</v>
      </c>
      <c r="D78" s="145" t="s">
        <v>179</v>
      </c>
      <c r="E78" s="147">
        <v>2305</v>
      </c>
      <c r="F78" s="148">
        <v>1</v>
      </c>
      <c r="G78" s="146">
        <f t="shared" si="4"/>
        <v>2305</v>
      </c>
    </row>
    <row r="79" spans="1:7" x14ac:dyDescent="0.25">
      <c r="E79" s="156"/>
    </row>
    <row r="80" spans="1:7" x14ac:dyDescent="0.25">
      <c r="E80" s="156"/>
    </row>
    <row r="81" spans="5:5" x14ac:dyDescent="0.25">
      <c r="E81" s="156"/>
    </row>
    <row r="82" spans="5:5" x14ac:dyDescent="0.25">
      <c r="E82" s="156"/>
    </row>
    <row r="83" spans="5:5" x14ac:dyDescent="0.25">
      <c r="E83" s="156"/>
    </row>
    <row r="84" spans="5:5" x14ac:dyDescent="0.25">
      <c r="E84" s="156"/>
    </row>
    <row r="85" spans="5:5" x14ac:dyDescent="0.25">
      <c r="E85" s="156"/>
    </row>
    <row r="86" spans="5:5" x14ac:dyDescent="0.25">
      <c r="E86" s="156"/>
    </row>
    <row r="87" spans="5:5" x14ac:dyDescent="0.25">
      <c r="E87" s="156"/>
    </row>
    <row r="88" spans="5:5" x14ac:dyDescent="0.25">
      <c r="E88" s="156"/>
    </row>
    <row r="89" spans="5:5" x14ac:dyDescent="0.25">
      <c r="E89" s="156"/>
    </row>
    <row r="90" spans="5:5" x14ac:dyDescent="0.25">
      <c r="E90" s="156"/>
    </row>
    <row r="91" spans="5:5" x14ac:dyDescent="0.25">
      <c r="E91" s="156"/>
    </row>
    <row r="92" spans="5:5" x14ac:dyDescent="0.25">
      <c r="E92" s="156"/>
    </row>
    <row r="93" spans="5:5" x14ac:dyDescent="0.25">
      <c r="E93" s="156"/>
    </row>
    <row r="94" spans="5:5" x14ac:dyDescent="0.25">
      <c r="E94" s="156"/>
    </row>
    <row r="95" spans="5:5" x14ac:dyDescent="0.25">
      <c r="E95" s="156"/>
    </row>
    <row r="96" spans="5:5" x14ac:dyDescent="0.25">
      <c r="E96" s="156"/>
    </row>
    <row r="97" spans="5:5" x14ac:dyDescent="0.25">
      <c r="E97" s="156"/>
    </row>
    <row r="98" spans="5:5" x14ac:dyDescent="0.25">
      <c r="E98" s="156"/>
    </row>
    <row r="99" spans="5:5" x14ac:dyDescent="0.25">
      <c r="E99" s="156"/>
    </row>
    <row r="100" spans="5:5" x14ac:dyDescent="0.25">
      <c r="E100" s="156"/>
    </row>
    <row r="101" spans="5:5" x14ac:dyDescent="0.25">
      <c r="E101" s="156"/>
    </row>
    <row r="102" spans="5:5" x14ac:dyDescent="0.25">
      <c r="E102" s="156"/>
    </row>
    <row r="103" spans="5:5" x14ac:dyDescent="0.25">
      <c r="E103" s="156"/>
    </row>
    <row r="104" spans="5:5" x14ac:dyDescent="0.25">
      <c r="E104" s="156"/>
    </row>
    <row r="105" spans="5:5" x14ac:dyDescent="0.25">
      <c r="E105" s="156"/>
    </row>
    <row r="106" spans="5:5" x14ac:dyDescent="0.25">
      <c r="E106" s="156"/>
    </row>
    <row r="107" spans="5:5" x14ac:dyDescent="0.25">
      <c r="E107" s="156"/>
    </row>
    <row r="108" spans="5:5" x14ac:dyDescent="0.25">
      <c r="E108" s="156"/>
    </row>
    <row r="109" spans="5:5" x14ac:dyDescent="0.25">
      <c r="E109" s="156"/>
    </row>
    <row r="110" spans="5:5" x14ac:dyDescent="0.25">
      <c r="E110" s="156"/>
    </row>
    <row r="111" spans="5:5" x14ac:dyDescent="0.25">
      <c r="E111" s="156"/>
    </row>
    <row r="112" spans="5:5" x14ac:dyDescent="0.25">
      <c r="E112" s="156"/>
    </row>
    <row r="113" spans="5:5" x14ac:dyDescent="0.25">
      <c r="E113" s="156"/>
    </row>
    <row r="114" spans="5:5" x14ac:dyDescent="0.25">
      <c r="E114" s="156"/>
    </row>
    <row r="115" spans="5:5" x14ac:dyDescent="0.25">
      <c r="E115" s="156"/>
    </row>
    <row r="116" spans="5:5" x14ac:dyDescent="0.25">
      <c r="E116" s="156"/>
    </row>
    <row r="117" spans="5:5" x14ac:dyDescent="0.25">
      <c r="E117" s="156"/>
    </row>
    <row r="118" spans="5:5" x14ac:dyDescent="0.25">
      <c r="E118" s="156"/>
    </row>
    <row r="119" spans="5:5" x14ac:dyDescent="0.25">
      <c r="E119" s="156"/>
    </row>
    <row r="120" spans="5:5" x14ac:dyDescent="0.25">
      <c r="E120" s="156"/>
    </row>
    <row r="121" spans="5:5" x14ac:dyDescent="0.25">
      <c r="E121" s="156"/>
    </row>
    <row r="122" spans="5:5" x14ac:dyDescent="0.25">
      <c r="E122" s="156"/>
    </row>
    <row r="123" spans="5:5" x14ac:dyDescent="0.25">
      <c r="E123" s="156"/>
    </row>
    <row r="124" spans="5:5" x14ac:dyDescent="0.25">
      <c r="E124" s="156"/>
    </row>
    <row r="125" spans="5:5" x14ac:dyDescent="0.25">
      <c r="E125" s="156"/>
    </row>
    <row r="126" spans="5:5" x14ac:dyDescent="0.25">
      <c r="E126" s="156"/>
    </row>
    <row r="127" spans="5:5" x14ac:dyDescent="0.25">
      <c r="E127" s="156"/>
    </row>
    <row r="128" spans="5:5" x14ac:dyDescent="0.25">
      <c r="E128" s="156"/>
    </row>
    <row r="129" spans="5:5" x14ac:dyDescent="0.25">
      <c r="E129" s="156"/>
    </row>
    <row r="130" spans="5:5" x14ac:dyDescent="0.25">
      <c r="E130" s="156"/>
    </row>
    <row r="131" spans="5:5" x14ac:dyDescent="0.25">
      <c r="E131" s="156"/>
    </row>
    <row r="132" spans="5:5" x14ac:dyDescent="0.25">
      <c r="E132" s="156"/>
    </row>
    <row r="133" spans="5:5" x14ac:dyDescent="0.25">
      <c r="E133" s="156"/>
    </row>
    <row r="134" spans="5:5" x14ac:dyDescent="0.25">
      <c r="E134" s="156"/>
    </row>
    <row r="135" spans="5:5" x14ac:dyDescent="0.25">
      <c r="E135" s="156"/>
    </row>
    <row r="136" spans="5:5" x14ac:dyDescent="0.25">
      <c r="E136" s="156"/>
    </row>
    <row r="137" spans="5:5" x14ac:dyDescent="0.25">
      <c r="E137" s="156"/>
    </row>
    <row r="138" spans="5:5" x14ac:dyDescent="0.25">
      <c r="E138" s="156"/>
    </row>
    <row r="139" spans="5:5" x14ac:dyDescent="0.25">
      <c r="E139" s="156"/>
    </row>
    <row r="140" spans="5:5" x14ac:dyDescent="0.25">
      <c r="E140" s="156"/>
    </row>
    <row r="141" spans="5:5" x14ac:dyDescent="0.25">
      <c r="E141" s="156"/>
    </row>
    <row r="142" spans="5:5" x14ac:dyDescent="0.25">
      <c r="E142" s="156"/>
    </row>
    <row r="143" spans="5:5" x14ac:dyDescent="0.25">
      <c r="E143" s="156"/>
    </row>
    <row r="144" spans="5:5" x14ac:dyDescent="0.25">
      <c r="E144" s="156"/>
    </row>
    <row r="145" spans="5:5" x14ac:dyDescent="0.25">
      <c r="E145" s="156"/>
    </row>
    <row r="146" spans="5:5" x14ac:dyDescent="0.25">
      <c r="E146" s="156"/>
    </row>
    <row r="147" spans="5:5" x14ac:dyDescent="0.25">
      <c r="E147" s="156"/>
    </row>
    <row r="148" spans="5:5" x14ac:dyDescent="0.25">
      <c r="E148" s="156"/>
    </row>
    <row r="149" spans="5:5" x14ac:dyDescent="0.25">
      <c r="E149" s="156"/>
    </row>
    <row r="150" spans="5:5" x14ac:dyDescent="0.25">
      <c r="E150" s="156"/>
    </row>
    <row r="151" spans="5:5" x14ac:dyDescent="0.25">
      <c r="E151" s="156"/>
    </row>
    <row r="152" spans="5:5" x14ac:dyDescent="0.25">
      <c r="E152" s="156"/>
    </row>
    <row r="153" spans="5:5" x14ac:dyDescent="0.25">
      <c r="E153" s="156"/>
    </row>
    <row r="154" spans="5:5" x14ac:dyDescent="0.25">
      <c r="E154" s="156"/>
    </row>
    <row r="155" spans="5:5" x14ac:dyDescent="0.25">
      <c r="E155" s="156"/>
    </row>
    <row r="156" spans="5:5" x14ac:dyDescent="0.25">
      <c r="E156" s="156"/>
    </row>
    <row r="157" spans="5:5" x14ac:dyDescent="0.25">
      <c r="E157" s="156"/>
    </row>
    <row r="158" spans="5:5" x14ac:dyDescent="0.25">
      <c r="E158" s="156"/>
    </row>
    <row r="159" spans="5:5" x14ac:dyDescent="0.25">
      <c r="E159" s="156"/>
    </row>
    <row r="160" spans="5:5" x14ac:dyDescent="0.25">
      <c r="E160" s="156"/>
    </row>
    <row r="161" spans="5:5" x14ac:dyDescent="0.25">
      <c r="E161" s="156"/>
    </row>
    <row r="162" spans="5:5" x14ac:dyDescent="0.25">
      <c r="E162" s="156"/>
    </row>
    <row r="163" spans="5:5" x14ac:dyDescent="0.25">
      <c r="E163" s="156"/>
    </row>
    <row r="164" spans="5:5" x14ac:dyDescent="0.25">
      <c r="E164" s="156"/>
    </row>
    <row r="165" spans="5:5" x14ac:dyDescent="0.25">
      <c r="E165" s="156"/>
    </row>
    <row r="166" spans="5:5" x14ac:dyDescent="0.25">
      <c r="E166" s="156"/>
    </row>
    <row r="167" spans="5:5" x14ac:dyDescent="0.25">
      <c r="E167" s="156"/>
    </row>
    <row r="168" spans="5:5" x14ac:dyDescent="0.25">
      <c r="E168" s="156"/>
    </row>
    <row r="169" spans="5:5" x14ac:dyDescent="0.25">
      <c r="E169" s="156"/>
    </row>
    <row r="170" spans="5:5" x14ac:dyDescent="0.25">
      <c r="E170" s="156"/>
    </row>
    <row r="171" spans="5:5" x14ac:dyDescent="0.25">
      <c r="E171" s="156"/>
    </row>
    <row r="172" spans="5:5" x14ac:dyDescent="0.25">
      <c r="E172" s="156"/>
    </row>
    <row r="173" spans="5:5" x14ac:dyDescent="0.25">
      <c r="E173" s="156"/>
    </row>
    <row r="174" spans="5:5" x14ac:dyDescent="0.25">
      <c r="E174" s="156"/>
    </row>
    <row r="175" spans="5:5" x14ac:dyDescent="0.25">
      <c r="E175" s="156"/>
    </row>
    <row r="176" spans="5:5" x14ac:dyDescent="0.25">
      <c r="E176" s="156"/>
    </row>
    <row r="177" spans="5:5" x14ac:dyDescent="0.25">
      <c r="E177" s="156"/>
    </row>
    <row r="178" spans="5:5" x14ac:dyDescent="0.25">
      <c r="E178" s="156"/>
    </row>
    <row r="179" spans="5:5" x14ac:dyDescent="0.25">
      <c r="E179" s="156"/>
    </row>
    <row r="180" spans="5:5" x14ac:dyDescent="0.25">
      <c r="E180" s="156"/>
    </row>
    <row r="181" spans="5:5" x14ac:dyDescent="0.25">
      <c r="E181" s="156"/>
    </row>
    <row r="182" spans="5:5" x14ac:dyDescent="0.25">
      <c r="E182" s="156"/>
    </row>
    <row r="183" spans="5:5" x14ac:dyDescent="0.25">
      <c r="E183" s="156"/>
    </row>
    <row r="184" spans="5:5" x14ac:dyDescent="0.25">
      <c r="E184" s="156"/>
    </row>
    <row r="185" spans="5:5" x14ac:dyDescent="0.25">
      <c r="E185" s="156"/>
    </row>
    <row r="186" spans="5:5" x14ac:dyDescent="0.25">
      <c r="E186" s="156"/>
    </row>
    <row r="187" spans="5:5" x14ac:dyDescent="0.25">
      <c r="E187" s="156"/>
    </row>
    <row r="188" spans="5:5" x14ac:dyDescent="0.25">
      <c r="E188" s="156"/>
    </row>
    <row r="189" spans="5:5" x14ac:dyDescent="0.25">
      <c r="E189" s="156"/>
    </row>
    <row r="190" spans="5:5" x14ac:dyDescent="0.25">
      <c r="E190" s="156"/>
    </row>
    <row r="191" spans="5:5" x14ac:dyDescent="0.25">
      <c r="E191" s="156"/>
    </row>
    <row r="192" spans="5:5" x14ac:dyDescent="0.25">
      <c r="E192" s="156"/>
    </row>
    <row r="193" spans="5:5" x14ac:dyDescent="0.25">
      <c r="E193" s="156"/>
    </row>
    <row r="194" spans="5:5" x14ac:dyDescent="0.25">
      <c r="E194" s="156"/>
    </row>
    <row r="195" spans="5:5" x14ac:dyDescent="0.25">
      <c r="E195" s="156"/>
    </row>
    <row r="196" spans="5:5" x14ac:dyDescent="0.25">
      <c r="E196" s="156"/>
    </row>
    <row r="197" spans="5:5" x14ac:dyDescent="0.25">
      <c r="E197" s="156"/>
    </row>
    <row r="198" spans="5:5" x14ac:dyDescent="0.25">
      <c r="E198" s="15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2021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2022-03-24T09:24:16Z</cp:lastPrinted>
  <dcterms:created xsi:type="dcterms:W3CDTF">2020-02-13T12:53:48Z</dcterms:created>
  <dcterms:modified xsi:type="dcterms:W3CDTF">2022-04-01T14:04:58Z</dcterms:modified>
</cp:coreProperties>
</file>